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31.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32.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ABT2\Ref25\MuellerRi\FAKT\FAKT_LEL\Tierwohl\Formular_Anlage zum Antrag\Mastschweine\aktuell\"/>
    </mc:Choice>
  </mc:AlternateContent>
  <bookViews>
    <workbookView xWindow="0" yWindow="0" windowWidth="19200" windowHeight="6555" tabRatio="784"/>
  </bookViews>
  <sheets>
    <sheet name="Hinweise" sheetId="16" r:id="rId1"/>
    <sheet name="Schweine Erläuterungen" sheetId="17" r:id="rId2"/>
    <sheet name="Schweine Einstieg" sheetId="23" r:id="rId3"/>
    <sheet name="Schweine Premium" sheetId="13" r:id="rId4"/>
    <sheet name="Detail Einstieg Schweinemast" sheetId="22" r:id="rId5"/>
    <sheet name="Detail Premium Schweinemast" sheetId="20" r:id="rId6"/>
    <sheet name="Änderungsnachweis" sheetId="24" state="hidden" r:id="rId7"/>
  </sheets>
  <definedNames>
    <definedName name="_xlnm.Print_Area" localSheetId="4">'Detail Einstieg Schweinemast'!$B$3:$S$106</definedName>
    <definedName name="_xlnm.Print_Area" localSheetId="5">'Detail Premium Schweinemast'!$B$1:$AJ$106</definedName>
    <definedName name="_xlnm.Print_Area" localSheetId="0">Hinweise!$A$1:$J$31</definedName>
    <definedName name="_xlnm.Print_Area" localSheetId="2">'Schweine Einstieg'!$B$4:$R$72</definedName>
    <definedName name="_xlnm.Print_Area" localSheetId="1">'Schweine Erläuterungen'!$A$1:$B$62</definedName>
    <definedName name="_xlnm.Print_Area" localSheetId="3">'Schweine Premium'!$B$4:$R$81</definedName>
  </definedNames>
  <calcPr calcId="162913"/>
</workbook>
</file>

<file path=xl/calcChain.xml><?xml version="1.0" encoding="utf-8"?>
<calcChain xmlns="http://schemas.openxmlformats.org/spreadsheetml/2006/main">
  <c r="T48" i="13" l="1"/>
  <c r="T36" i="23"/>
  <c r="O37" i="23" l="1"/>
  <c r="O29" i="13" l="1"/>
  <c r="J29" i="13"/>
  <c r="O23" i="13"/>
  <c r="J23" i="13"/>
  <c r="O72" i="13"/>
  <c r="O71" i="13"/>
  <c r="O70" i="13"/>
  <c r="O67" i="13"/>
  <c r="O66" i="13"/>
  <c r="O65" i="13"/>
  <c r="O64" i="13"/>
  <c r="O63" i="13"/>
  <c r="O62" i="13"/>
  <c r="O61" i="13"/>
  <c r="O58" i="13"/>
  <c r="O57" i="13"/>
  <c r="O54" i="13"/>
  <c r="O52" i="13"/>
  <c r="O63" i="23"/>
  <c r="O62" i="23"/>
  <c r="O61" i="23"/>
  <c r="O58" i="23"/>
  <c r="O57" i="23"/>
  <c r="O56" i="23"/>
  <c r="O55" i="23"/>
  <c r="O54" i="23"/>
  <c r="O53" i="23"/>
  <c r="O52" i="23"/>
  <c r="O47" i="23"/>
  <c r="O48" i="23"/>
  <c r="O46" i="23"/>
  <c r="O43" i="23"/>
  <c r="O41" i="23"/>
  <c r="O42" i="23"/>
  <c r="O23" i="23"/>
  <c r="O31" i="23"/>
  <c r="J23" i="23"/>
  <c r="T11" i="23"/>
  <c r="B1" i="23"/>
  <c r="H57" i="22"/>
  <c r="N104" i="22"/>
  <c r="P104" i="22" s="1"/>
  <c r="E104" i="22"/>
  <c r="G104" i="22"/>
  <c r="H104" i="22" s="1"/>
  <c r="N103" i="22"/>
  <c r="P103" i="22"/>
  <c r="Q103" i="22" s="1"/>
  <c r="E103" i="22"/>
  <c r="G103" i="22" s="1"/>
  <c r="N102" i="22"/>
  <c r="P102" i="22" s="1"/>
  <c r="E102" i="22"/>
  <c r="G102" i="22"/>
  <c r="N101" i="22"/>
  <c r="P101" i="22"/>
  <c r="E101" i="22"/>
  <c r="G101" i="22" s="1"/>
  <c r="N100" i="22"/>
  <c r="P100" i="22"/>
  <c r="E100" i="22"/>
  <c r="G100" i="22"/>
  <c r="N99" i="22"/>
  <c r="P99" i="22"/>
  <c r="E99" i="22"/>
  <c r="G99" i="22" s="1"/>
  <c r="N98" i="22"/>
  <c r="P98" i="22"/>
  <c r="E98" i="22"/>
  <c r="G98" i="22"/>
  <c r="N97" i="22"/>
  <c r="P97" i="22"/>
  <c r="E97" i="22"/>
  <c r="G97" i="22" s="1"/>
  <c r="N96" i="22"/>
  <c r="P96" i="22"/>
  <c r="E96" i="22"/>
  <c r="G96" i="22"/>
  <c r="N95" i="22"/>
  <c r="P95" i="22"/>
  <c r="E95" i="22"/>
  <c r="G95" i="22" s="1"/>
  <c r="N94" i="22"/>
  <c r="P94" i="22"/>
  <c r="E94" i="22"/>
  <c r="G94" i="22"/>
  <c r="H94" i="22" s="1"/>
  <c r="N93" i="22"/>
  <c r="P93" i="22"/>
  <c r="E93" i="22"/>
  <c r="G93" i="22" s="1"/>
  <c r="N92" i="22"/>
  <c r="P92" i="22"/>
  <c r="E92" i="22"/>
  <c r="G92" i="22"/>
  <c r="N91" i="22"/>
  <c r="P91" i="22"/>
  <c r="E91" i="22"/>
  <c r="G91" i="22" s="1"/>
  <c r="N90" i="22"/>
  <c r="P90" i="22"/>
  <c r="E90" i="22"/>
  <c r="G90" i="22"/>
  <c r="N89" i="22"/>
  <c r="P89" i="22"/>
  <c r="Q89" i="22" s="1"/>
  <c r="E89" i="22"/>
  <c r="G89" i="22" s="1"/>
  <c r="N88" i="22"/>
  <c r="P88" i="22"/>
  <c r="E88" i="22"/>
  <c r="G88" i="22"/>
  <c r="N87" i="22"/>
  <c r="P87" i="22"/>
  <c r="E87" i="22"/>
  <c r="G87" i="22" s="1"/>
  <c r="H87" i="22" s="1"/>
  <c r="N86" i="22"/>
  <c r="P86" i="22"/>
  <c r="E86" i="22"/>
  <c r="G86" i="22"/>
  <c r="N85" i="22"/>
  <c r="P85" i="22"/>
  <c r="E85" i="22"/>
  <c r="G85" i="22" s="1"/>
  <c r="N84" i="22"/>
  <c r="P84" i="22"/>
  <c r="E84" i="22"/>
  <c r="G84" i="22"/>
  <c r="N83" i="22"/>
  <c r="P83" i="22"/>
  <c r="E83" i="22"/>
  <c r="G83" i="22" s="1"/>
  <c r="N82" i="22"/>
  <c r="P82" i="22"/>
  <c r="E82" i="22"/>
  <c r="G82" i="22"/>
  <c r="N81" i="22"/>
  <c r="P81" i="22"/>
  <c r="E81" i="22"/>
  <c r="G81" i="22" s="1"/>
  <c r="N80" i="22"/>
  <c r="P80" i="22"/>
  <c r="E80" i="22"/>
  <c r="G80" i="22"/>
  <c r="N79" i="22"/>
  <c r="P79" i="22"/>
  <c r="Q79" i="22" s="1"/>
  <c r="E79" i="22"/>
  <c r="G79" i="22" s="1"/>
  <c r="N78" i="22"/>
  <c r="P78" i="22"/>
  <c r="E78" i="22"/>
  <c r="G78" i="22"/>
  <c r="H78" i="22" s="1"/>
  <c r="N77" i="22"/>
  <c r="P77" i="22"/>
  <c r="E77" i="22"/>
  <c r="G77" i="22" s="1"/>
  <c r="N76" i="22"/>
  <c r="P76" i="22"/>
  <c r="E76" i="22"/>
  <c r="G76" i="22"/>
  <c r="N75" i="22"/>
  <c r="P75" i="22"/>
  <c r="E75" i="22"/>
  <c r="G75" i="22" s="1"/>
  <c r="N74" i="22"/>
  <c r="P74" i="22"/>
  <c r="E74" i="22"/>
  <c r="G74" i="22"/>
  <c r="N73" i="22"/>
  <c r="P73" i="22"/>
  <c r="P105" i="22" s="1"/>
  <c r="O22" i="23" s="1"/>
  <c r="E73" i="22"/>
  <c r="G73" i="22" s="1"/>
  <c r="N72" i="22"/>
  <c r="P72" i="22"/>
  <c r="E72" i="22"/>
  <c r="G72" i="22"/>
  <c r="N71" i="22"/>
  <c r="P71" i="22"/>
  <c r="E71" i="22"/>
  <c r="G71" i="22" s="1"/>
  <c r="H71" i="22" s="1"/>
  <c r="N70" i="22"/>
  <c r="P70" i="22"/>
  <c r="E70" i="22"/>
  <c r="G70" i="22"/>
  <c r="N69" i="22"/>
  <c r="P69" i="22"/>
  <c r="E69" i="22"/>
  <c r="G69" i="22" s="1"/>
  <c r="N68" i="22"/>
  <c r="P68" i="22"/>
  <c r="E68" i="22"/>
  <c r="G68" i="22"/>
  <c r="N67" i="22"/>
  <c r="P67" i="22"/>
  <c r="E67" i="22"/>
  <c r="G67" i="22" s="1"/>
  <c r="N66" i="22"/>
  <c r="P66" i="22"/>
  <c r="E66" i="22"/>
  <c r="G66" i="22"/>
  <c r="N65" i="22"/>
  <c r="P65" i="22"/>
  <c r="E65" i="22"/>
  <c r="G65" i="22" s="1"/>
  <c r="N64" i="22"/>
  <c r="P64" i="22"/>
  <c r="E64" i="22"/>
  <c r="G64" i="22"/>
  <c r="N63" i="22"/>
  <c r="P63" i="22"/>
  <c r="E63" i="22"/>
  <c r="G63" i="22" s="1"/>
  <c r="N62" i="22"/>
  <c r="P62" i="22"/>
  <c r="E62" i="22"/>
  <c r="G62" i="22"/>
  <c r="G105" i="22" s="1"/>
  <c r="J22" i="23" s="1"/>
  <c r="N61" i="22"/>
  <c r="P61" i="22"/>
  <c r="E61" i="22"/>
  <c r="G61" i="22" s="1"/>
  <c r="Q57" i="22"/>
  <c r="B55" i="22"/>
  <c r="N52" i="22"/>
  <c r="P52" i="22" s="1"/>
  <c r="Q52" i="22" s="1"/>
  <c r="E52" i="22"/>
  <c r="G52" i="22" s="1"/>
  <c r="H52" i="22" s="1"/>
  <c r="N51" i="22"/>
  <c r="P51" i="22"/>
  <c r="Q51" i="22"/>
  <c r="E51" i="22"/>
  <c r="G51" i="22"/>
  <c r="H51" i="22" s="1"/>
  <c r="N50" i="22"/>
  <c r="P50" i="22"/>
  <c r="Q50" i="22"/>
  <c r="E50" i="22"/>
  <c r="G50" i="22"/>
  <c r="H50" i="22" s="1"/>
  <c r="N49" i="22"/>
  <c r="P49" i="22" s="1"/>
  <c r="Q49" i="22" s="1"/>
  <c r="E49" i="22"/>
  <c r="G49" i="22"/>
  <c r="H49" i="22"/>
  <c r="N48" i="22"/>
  <c r="P48" i="22" s="1"/>
  <c r="Q48" i="22"/>
  <c r="E48" i="22"/>
  <c r="G48" i="22" s="1"/>
  <c r="H48" i="22" s="1"/>
  <c r="N47" i="22"/>
  <c r="P47" i="22"/>
  <c r="Q47" i="22"/>
  <c r="E47" i="22"/>
  <c r="G47" i="22"/>
  <c r="H47" i="22" s="1"/>
  <c r="N46" i="22"/>
  <c r="P46" i="22"/>
  <c r="Q46" i="22"/>
  <c r="E46" i="22"/>
  <c r="G46" i="22"/>
  <c r="H46" i="22" s="1"/>
  <c r="N45" i="22"/>
  <c r="P45" i="22" s="1"/>
  <c r="Q45" i="22" s="1"/>
  <c r="E45" i="22"/>
  <c r="G45" i="22"/>
  <c r="H45" i="22"/>
  <c r="N44" i="22"/>
  <c r="P44" i="22" s="1"/>
  <c r="Q44" i="22" s="1"/>
  <c r="E44" i="22"/>
  <c r="G44" i="22" s="1"/>
  <c r="H44" i="22" s="1"/>
  <c r="N43" i="22"/>
  <c r="P43" i="22"/>
  <c r="Q43" i="22" s="1"/>
  <c r="E43" i="22"/>
  <c r="G43" i="22"/>
  <c r="H43" i="22" s="1"/>
  <c r="N42" i="22"/>
  <c r="P42" i="22"/>
  <c r="Q42" i="22"/>
  <c r="E42" i="22"/>
  <c r="G42" i="22" s="1"/>
  <c r="H42" i="22" s="1"/>
  <c r="N41" i="22"/>
  <c r="P41" i="22" s="1"/>
  <c r="Q41" i="22" s="1"/>
  <c r="E41" i="22"/>
  <c r="G41" i="22"/>
  <c r="H41" i="22"/>
  <c r="N40" i="22"/>
  <c r="P40" i="22" s="1"/>
  <c r="Q40" i="22"/>
  <c r="E40" i="22"/>
  <c r="G40" i="22" s="1"/>
  <c r="H40" i="22" s="1"/>
  <c r="N39" i="22"/>
  <c r="P39" i="22"/>
  <c r="Q39" i="22"/>
  <c r="E39" i="22"/>
  <c r="G39" i="22"/>
  <c r="H39" i="22" s="1"/>
  <c r="N38" i="22"/>
  <c r="P38" i="22"/>
  <c r="Q38" i="22"/>
  <c r="E38" i="22"/>
  <c r="G38" i="22"/>
  <c r="H38" i="22" s="1"/>
  <c r="N37" i="22"/>
  <c r="P37" i="22" s="1"/>
  <c r="Q37" i="22" s="1"/>
  <c r="E37" i="22"/>
  <c r="G37" i="22"/>
  <c r="H37" i="22"/>
  <c r="N36" i="22"/>
  <c r="P36" i="22" s="1"/>
  <c r="Q36" i="22" s="1"/>
  <c r="E36" i="22"/>
  <c r="G36" i="22" s="1"/>
  <c r="H36" i="22" s="1"/>
  <c r="N35" i="22"/>
  <c r="P35" i="22"/>
  <c r="Q35" i="22" s="1"/>
  <c r="E35" i="22"/>
  <c r="G35" i="22"/>
  <c r="H35" i="22" s="1"/>
  <c r="N34" i="22"/>
  <c r="P34" i="22"/>
  <c r="Q34" i="22"/>
  <c r="E34" i="22"/>
  <c r="G34" i="22"/>
  <c r="H34" i="22" s="1"/>
  <c r="N33" i="22"/>
  <c r="P33" i="22" s="1"/>
  <c r="Q33" i="22" s="1"/>
  <c r="E33" i="22"/>
  <c r="G33" i="22"/>
  <c r="H33" i="22"/>
  <c r="N32" i="22"/>
  <c r="P32" i="22" s="1"/>
  <c r="Q32" i="22" s="1"/>
  <c r="E32" i="22"/>
  <c r="G32" i="22" s="1"/>
  <c r="H32" i="22" s="1"/>
  <c r="N31" i="22"/>
  <c r="P31" i="22"/>
  <c r="Q31" i="22"/>
  <c r="E31" i="22"/>
  <c r="G31" i="22"/>
  <c r="H31" i="22" s="1"/>
  <c r="N30" i="22"/>
  <c r="P30" i="22"/>
  <c r="Q30" i="22"/>
  <c r="E30" i="22"/>
  <c r="G30" i="22" s="1"/>
  <c r="H30" i="22" s="1"/>
  <c r="N29" i="22"/>
  <c r="P29" i="22" s="1"/>
  <c r="Q29" i="22" s="1"/>
  <c r="E29" i="22"/>
  <c r="G29" i="22"/>
  <c r="H29" i="22"/>
  <c r="N28" i="22"/>
  <c r="P28" i="22" s="1"/>
  <c r="Q28" i="22"/>
  <c r="E28" i="22"/>
  <c r="G28" i="22" s="1"/>
  <c r="H28" i="22" s="1"/>
  <c r="N27" i="22"/>
  <c r="P27" i="22"/>
  <c r="Q27" i="22" s="1"/>
  <c r="E27" i="22"/>
  <c r="G27" i="22"/>
  <c r="H27" i="22" s="1"/>
  <c r="N26" i="22"/>
  <c r="P26" i="22"/>
  <c r="Q26" i="22"/>
  <c r="E26" i="22"/>
  <c r="G26" i="22"/>
  <c r="H26" i="22" s="1"/>
  <c r="N25" i="22"/>
  <c r="P25" i="22" s="1"/>
  <c r="Q25" i="22" s="1"/>
  <c r="E25" i="22"/>
  <c r="G25" i="22"/>
  <c r="H25" i="22"/>
  <c r="N24" i="22"/>
  <c r="P24" i="22" s="1"/>
  <c r="Q24" i="22"/>
  <c r="E24" i="22"/>
  <c r="G24" i="22" s="1"/>
  <c r="H24" i="22" s="1"/>
  <c r="N23" i="22"/>
  <c r="P23" i="22"/>
  <c r="Q23" i="22"/>
  <c r="E23" i="22"/>
  <c r="G23" i="22"/>
  <c r="H23" i="22" s="1"/>
  <c r="N22" i="22"/>
  <c r="P22" i="22"/>
  <c r="Q22" i="22"/>
  <c r="E22" i="22"/>
  <c r="G22" i="22" s="1"/>
  <c r="H22" i="22" s="1"/>
  <c r="N21" i="22"/>
  <c r="P21" i="22" s="1"/>
  <c r="Q21" i="22" s="1"/>
  <c r="E21" i="22"/>
  <c r="G21" i="22"/>
  <c r="H21" i="22"/>
  <c r="N20" i="22"/>
  <c r="P20" i="22" s="1"/>
  <c r="Q20" i="22" s="1"/>
  <c r="E20" i="22"/>
  <c r="G20" i="22" s="1"/>
  <c r="H20" i="22" s="1"/>
  <c r="N19" i="22"/>
  <c r="P19" i="22"/>
  <c r="Q19" i="22" s="1"/>
  <c r="E19" i="22"/>
  <c r="G19" i="22"/>
  <c r="H19" i="22" s="1"/>
  <c r="N18" i="22"/>
  <c r="P18" i="22"/>
  <c r="Q18" i="22"/>
  <c r="E18" i="22"/>
  <c r="G18" i="22"/>
  <c r="H18" i="22" s="1"/>
  <c r="N17" i="22"/>
  <c r="P17" i="22" s="1"/>
  <c r="Q17" i="22" s="1"/>
  <c r="E17" i="22"/>
  <c r="G17" i="22"/>
  <c r="H17" i="22"/>
  <c r="N16" i="22"/>
  <c r="P16" i="22" s="1"/>
  <c r="Q16" i="22"/>
  <c r="E16" i="22"/>
  <c r="G16" i="22" s="1"/>
  <c r="H16" i="22" s="1"/>
  <c r="N15" i="22"/>
  <c r="P15" i="22"/>
  <c r="Q15" i="22" s="1"/>
  <c r="E15" i="22"/>
  <c r="G15" i="22"/>
  <c r="H15" i="22" s="1"/>
  <c r="N14" i="22"/>
  <c r="P14" i="22"/>
  <c r="Q14" i="22"/>
  <c r="E14" i="22"/>
  <c r="G14" i="22" s="1"/>
  <c r="N13" i="22"/>
  <c r="P13" i="22" s="1"/>
  <c r="Q13" i="22" s="1"/>
  <c r="E13" i="22"/>
  <c r="G13" i="22"/>
  <c r="H13" i="22"/>
  <c r="N12" i="22"/>
  <c r="P12" i="22" s="1"/>
  <c r="Q12" i="22" s="1"/>
  <c r="E12" i="22"/>
  <c r="G12" i="22" s="1"/>
  <c r="H12" i="22" s="1"/>
  <c r="N11" i="22"/>
  <c r="P11" i="22"/>
  <c r="E11" i="22"/>
  <c r="G11" i="22" s="1"/>
  <c r="H11" i="22"/>
  <c r="N10" i="22"/>
  <c r="P10" i="22" s="1"/>
  <c r="Q10" i="22" s="1"/>
  <c r="E10" i="22"/>
  <c r="G10" i="22"/>
  <c r="N9" i="22"/>
  <c r="P9" i="22" s="1"/>
  <c r="P53" i="22" s="1"/>
  <c r="O21" i="23" s="1"/>
  <c r="E9" i="22"/>
  <c r="G9" i="22" s="1"/>
  <c r="H9" i="22" s="1"/>
  <c r="AI57" i="20"/>
  <c r="AI89" i="20" s="1"/>
  <c r="Z57" i="20"/>
  <c r="Z101" i="20" s="1"/>
  <c r="Q57" i="20"/>
  <c r="H57" i="20"/>
  <c r="B55" i="20"/>
  <c r="T55" i="20"/>
  <c r="AF104" i="20"/>
  <c r="AH104" i="20" s="1"/>
  <c r="Y104" i="20"/>
  <c r="W104" i="20"/>
  <c r="N104" i="20"/>
  <c r="P104" i="20"/>
  <c r="E104" i="20"/>
  <c r="G104" i="20"/>
  <c r="AF103" i="20"/>
  <c r="AH103" i="20" s="1"/>
  <c r="W103" i="20"/>
  <c r="Y103" i="20" s="1"/>
  <c r="N103" i="20"/>
  <c r="P103" i="20"/>
  <c r="E103" i="20"/>
  <c r="G103" i="20" s="1"/>
  <c r="H103" i="20" s="1"/>
  <c r="AF102" i="20"/>
  <c r="AH102" i="20"/>
  <c r="W102" i="20"/>
  <c r="Y102" i="20" s="1"/>
  <c r="N102" i="20"/>
  <c r="P102" i="20"/>
  <c r="E102" i="20"/>
  <c r="G102" i="20"/>
  <c r="H102" i="20" s="1"/>
  <c r="AF101" i="20"/>
  <c r="AH101" i="20" s="1"/>
  <c r="W101" i="20"/>
  <c r="Y101" i="20"/>
  <c r="N101" i="20"/>
  <c r="P101" i="20" s="1"/>
  <c r="Q101" i="20" s="1"/>
  <c r="E101" i="20"/>
  <c r="G101" i="20"/>
  <c r="AF100" i="20"/>
  <c r="AH100" i="20"/>
  <c r="W100" i="20"/>
  <c r="Y100" i="20" s="1"/>
  <c r="N100" i="20"/>
  <c r="P100" i="20" s="1"/>
  <c r="E100" i="20"/>
  <c r="G100" i="20" s="1"/>
  <c r="H100" i="20" s="1"/>
  <c r="AF99" i="20"/>
  <c r="AH99" i="20"/>
  <c r="W99" i="20"/>
  <c r="Y99" i="20"/>
  <c r="N99" i="20"/>
  <c r="P99" i="20"/>
  <c r="E99" i="20"/>
  <c r="G99" i="20" s="1"/>
  <c r="AF98" i="20"/>
  <c r="AH98" i="20"/>
  <c r="W98" i="20"/>
  <c r="Y98" i="20" s="1"/>
  <c r="Z98" i="20" s="1"/>
  <c r="N98" i="20"/>
  <c r="P98" i="20" s="1"/>
  <c r="Q98" i="20" s="1"/>
  <c r="E98" i="20"/>
  <c r="G98" i="20"/>
  <c r="H98" i="20"/>
  <c r="AF97" i="20"/>
  <c r="AH97" i="20" s="1"/>
  <c r="W97" i="20"/>
  <c r="Y97" i="20"/>
  <c r="N97" i="20"/>
  <c r="P97" i="20"/>
  <c r="E97" i="20"/>
  <c r="G97" i="20" s="1"/>
  <c r="H97" i="20" s="1"/>
  <c r="AF96" i="20"/>
  <c r="AH96" i="20"/>
  <c r="AI96" i="20" s="1"/>
  <c r="W96" i="20"/>
  <c r="Y96" i="20" s="1"/>
  <c r="N96" i="20"/>
  <c r="P96" i="20" s="1"/>
  <c r="Q96" i="20" s="1"/>
  <c r="E96" i="20"/>
  <c r="G96" i="20" s="1"/>
  <c r="H96" i="20" s="1"/>
  <c r="AF95" i="20"/>
  <c r="AH95" i="20"/>
  <c r="W95" i="20"/>
  <c r="Y95" i="20" s="1"/>
  <c r="N95" i="20"/>
  <c r="P95" i="20" s="1"/>
  <c r="Q95" i="20" s="1"/>
  <c r="E95" i="20"/>
  <c r="G95" i="20"/>
  <c r="AF94" i="20"/>
  <c r="AH94" i="20"/>
  <c r="AI94" i="20" s="1"/>
  <c r="W94" i="20"/>
  <c r="Y94" i="20"/>
  <c r="N94" i="20"/>
  <c r="P94" i="20"/>
  <c r="Q94" i="20" s="1"/>
  <c r="E94" i="20"/>
  <c r="G94" i="20" s="1"/>
  <c r="AF93" i="20"/>
  <c r="AH93" i="20"/>
  <c r="AI93" i="20"/>
  <c r="W93" i="20"/>
  <c r="Y93" i="20" s="1"/>
  <c r="N93" i="20"/>
  <c r="P93" i="20" s="1"/>
  <c r="Q93" i="20" s="1"/>
  <c r="E93" i="20"/>
  <c r="G93" i="20" s="1"/>
  <c r="H93" i="20" s="1"/>
  <c r="AF92" i="20"/>
  <c r="AH92" i="20"/>
  <c r="AI92" i="20" s="1"/>
  <c r="W92" i="20"/>
  <c r="Y92" i="20" s="1"/>
  <c r="N92" i="20"/>
  <c r="P92" i="20" s="1"/>
  <c r="Q92" i="20" s="1"/>
  <c r="E92" i="20"/>
  <c r="G92" i="20" s="1"/>
  <c r="AF91" i="20"/>
  <c r="AH91" i="20"/>
  <c r="AI91" i="20" s="1"/>
  <c r="W91" i="20"/>
  <c r="Y91" i="20" s="1"/>
  <c r="N91" i="20"/>
  <c r="P91" i="20"/>
  <c r="Q91" i="20" s="1"/>
  <c r="E91" i="20"/>
  <c r="G91" i="20" s="1"/>
  <c r="H91" i="20" s="1"/>
  <c r="AF90" i="20"/>
  <c r="AH90" i="20"/>
  <c r="W90" i="20"/>
  <c r="Y90" i="20" s="1"/>
  <c r="N90" i="20"/>
  <c r="P90" i="20"/>
  <c r="Q90" i="20" s="1"/>
  <c r="E90" i="20"/>
  <c r="G90" i="20" s="1"/>
  <c r="H90" i="20" s="1"/>
  <c r="AF89" i="20"/>
  <c r="AH89" i="20"/>
  <c r="W89" i="20"/>
  <c r="Y89" i="20" s="1"/>
  <c r="N89" i="20"/>
  <c r="P89" i="20" s="1"/>
  <c r="Q89" i="20" s="1"/>
  <c r="E89" i="20"/>
  <c r="G89" i="20" s="1"/>
  <c r="H89" i="20" s="1"/>
  <c r="AF88" i="20"/>
  <c r="AH88" i="20"/>
  <c r="AI88" i="20" s="1"/>
  <c r="W88" i="20"/>
  <c r="Y88" i="20" s="1"/>
  <c r="Z88" i="20"/>
  <c r="N88" i="20"/>
  <c r="P88" i="20"/>
  <c r="Q88" i="20" s="1"/>
  <c r="E88" i="20"/>
  <c r="G88" i="20" s="1"/>
  <c r="H88" i="20" s="1"/>
  <c r="AF87" i="20"/>
  <c r="AH87" i="20"/>
  <c r="AI87" i="20"/>
  <c r="W87" i="20"/>
  <c r="Y87" i="20" s="1"/>
  <c r="Z87" i="20"/>
  <c r="N87" i="20"/>
  <c r="P87" i="20"/>
  <c r="Q87" i="20" s="1"/>
  <c r="E87" i="20"/>
  <c r="G87" i="20"/>
  <c r="H87" i="20" s="1"/>
  <c r="AF86" i="20"/>
  <c r="AH86" i="20"/>
  <c r="AI86" i="20" s="1"/>
  <c r="W86" i="20"/>
  <c r="Y86" i="20" s="1"/>
  <c r="N86" i="20"/>
  <c r="P86" i="20" s="1"/>
  <c r="Q86" i="20" s="1"/>
  <c r="E86" i="20"/>
  <c r="G86" i="20" s="1"/>
  <c r="AF85" i="20"/>
  <c r="AH85" i="20"/>
  <c r="AI85" i="20" s="1"/>
  <c r="W85" i="20"/>
  <c r="Y85" i="20" s="1"/>
  <c r="Z85" i="20" s="1"/>
  <c r="N85" i="20"/>
  <c r="P85" i="20" s="1"/>
  <c r="Q85" i="20" s="1"/>
  <c r="E85" i="20"/>
  <c r="G85" i="20"/>
  <c r="H85" i="20" s="1"/>
  <c r="AF84" i="20"/>
  <c r="AH84" i="20"/>
  <c r="W84" i="20"/>
  <c r="Y84" i="20" s="1"/>
  <c r="N84" i="20"/>
  <c r="P84" i="20" s="1"/>
  <c r="Q84" i="20" s="1"/>
  <c r="E84" i="20"/>
  <c r="G84" i="20" s="1"/>
  <c r="H84" i="20" s="1"/>
  <c r="AF83" i="20"/>
  <c r="AH83" i="20"/>
  <c r="AI83" i="20" s="1"/>
  <c r="W83" i="20"/>
  <c r="Y83" i="20" s="1"/>
  <c r="N83" i="20"/>
  <c r="P83" i="20" s="1"/>
  <c r="Q83" i="20" s="1"/>
  <c r="E83" i="20"/>
  <c r="G83" i="20"/>
  <c r="H83" i="20" s="1"/>
  <c r="AF82" i="20"/>
  <c r="AH82" i="20"/>
  <c r="AI82" i="20" s="1"/>
  <c r="W82" i="20"/>
  <c r="Y82" i="20" s="1"/>
  <c r="N82" i="20"/>
  <c r="P82" i="20" s="1"/>
  <c r="Q82" i="20" s="1"/>
  <c r="E82" i="20"/>
  <c r="G82" i="20" s="1"/>
  <c r="H82" i="20" s="1"/>
  <c r="AF81" i="20"/>
  <c r="AH81" i="20"/>
  <c r="W81" i="20"/>
  <c r="Y81" i="20" s="1"/>
  <c r="N81" i="20"/>
  <c r="P81" i="20"/>
  <c r="Q81" i="20" s="1"/>
  <c r="E81" i="20"/>
  <c r="G81" i="20" s="1"/>
  <c r="AF80" i="20"/>
  <c r="AH80" i="20"/>
  <c r="AI80" i="20" s="1"/>
  <c r="W80" i="20"/>
  <c r="Y80" i="20" s="1"/>
  <c r="N80" i="20"/>
  <c r="P80" i="20"/>
  <c r="Q80" i="20" s="1"/>
  <c r="E80" i="20"/>
  <c r="G80" i="20" s="1"/>
  <c r="H80" i="20" s="1"/>
  <c r="AF79" i="20"/>
  <c r="AH79" i="20"/>
  <c r="AI79" i="20"/>
  <c r="W79" i="20"/>
  <c r="Y79" i="20" s="1"/>
  <c r="N79" i="20"/>
  <c r="P79" i="20" s="1"/>
  <c r="Q79" i="20" s="1"/>
  <c r="E79" i="20"/>
  <c r="G79" i="20" s="1"/>
  <c r="AF78" i="20"/>
  <c r="AH78" i="20"/>
  <c r="AI78" i="20" s="1"/>
  <c r="W78" i="20"/>
  <c r="Y78" i="20" s="1"/>
  <c r="N78" i="20"/>
  <c r="P78" i="20"/>
  <c r="Q78" i="20" s="1"/>
  <c r="E78" i="20"/>
  <c r="G78" i="20" s="1"/>
  <c r="H78" i="20" s="1"/>
  <c r="AF77" i="20"/>
  <c r="AH77" i="20"/>
  <c r="AI77" i="20"/>
  <c r="W77" i="20"/>
  <c r="Y77" i="20" s="1"/>
  <c r="N77" i="20"/>
  <c r="P77" i="20"/>
  <c r="Q77" i="20" s="1"/>
  <c r="E77" i="20"/>
  <c r="G77" i="20"/>
  <c r="H77" i="20" s="1"/>
  <c r="AF76" i="20"/>
  <c r="AH76" i="20"/>
  <c r="W76" i="20"/>
  <c r="Y76" i="20" s="1"/>
  <c r="N76" i="20"/>
  <c r="P76" i="20" s="1"/>
  <c r="Q76" i="20" s="1"/>
  <c r="E76" i="20"/>
  <c r="G76" i="20" s="1"/>
  <c r="H76" i="20" s="1"/>
  <c r="AF75" i="20"/>
  <c r="AH75" i="20"/>
  <c r="AI75" i="20" s="1"/>
  <c r="W75" i="20"/>
  <c r="Y75" i="20" s="1"/>
  <c r="N75" i="20"/>
  <c r="P75" i="20"/>
  <c r="Q75" i="20" s="1"/>
  <c r="E75" i="20"/>
  <c r="G75" i="20" s="1"/>
  <c r="H75" i="20" s="1"/>
  <c r="AF74" i="20"/>
  <c r="AH74" i="20"/>
  <c r="AI74" i="20" s="1"/>
  <c r="W74" i="20"/>
  <c r="Y74" i="20" s="1"/>
  <c r="N74" i="20"/>
  <c r="P74" i="20"/>
  <c r="Q74" i="20" s="1"/>
  <c r="E74" i="20"/>
  <c r="G74" i="20" s="1"/>
  <c r="H74" i="20" s="1"/>
  <c r="AF73" i="20"/>
  <c r="AH73" i="20"/>
  <c r="AI73" i="20"/>
  <c r="W73" i="20"/>
  <c r="Y73" i="20" s="1"/>
  <c r="N73" i="20"/>
  <c r="P73" i="20"/>
  <c r="Q73" i="20" s="1"/>
  <c r="E73" i="20"/>
  <c r="G73" i="20"/>
  <c r="H73" i="20" s="1"/>
  <c r="AF72" i="20"/>
  <c r="AH72" i="20" s="1"/>
  <c r="W72" i="20"/>
  <c r="Y72" i="20" s="1"/>
  <c r="N72" i="20"/>
  <c r="P72" i="20" s="1"/>
  <c r="Q72" i="20" s="1"/>
  <c r="E72" i="20"/>
  <c r="G72" i="20" s="1"/>
  <c r="H72" i="20" s="1"/>
  <c r="AF71" i="20"/>
  <c r="AH71" i="20"/>
  <c r="AI71" i="20"/>
  <c r="W71" i="20"/>
  <c r="Y71" i="20"/>
  <c r="N71" i="20"/>
  <c r="P71" i="20"/>
  <c r="Q71" i="20" s="1"/>
  <c r="E71" i="20"/>
  <c r="G71" i="20" s="1"/>
  <c r="H71" i="20" s="1"/>
  <c r="AF70" i="20"/>
  <c r="AH70" i="20"/>
  <c r="AI70" i="20" s="1"/>
  <c r="W70" i="20"/>
  <c r="Y70" i="20" s="1"/>
  <c r="Z70" i="20"/>
  <c r="N70" i="20"/>
  <c r="P70" i="20"/>
  <c r="Q70" i="20" s="1"/>
  <c r="E70" i="20"/>
  <c r="G70" i="20" s="1"/>
  <c r="H70" i="20" s="1"/>
  <c r="AF69" i="20"/>
  <c r="AH69" i="20"/>
  <c r="W69" i="20"/>
  <c r="Y69" i="20" s="1"/>
  <c r="N69" i="20"/>
  <c r="P69" i="20"/>
  <c r="Q69" i="20" s="1"/>
  <c r="E69" i="20"/>
  <c r="G69" i="20"/>
  <c r="H69" i="20" s="1"/>
  <c r="AF68" i="20"/>
  <c r="AH68" i="20" s="1"/>
  <c r="AI68" i="20" s="1"/>
  <c r="W68" i="20"/>
  <c r="Y68" i="20" s="1"/>
  <c r="Z68" i="20" s="1"/>
  <c r="N68" i="20"/>
  <c r="P68" i="20" s="1"/>
  <c r="Q68" i="20" s="1"/>
  <c r="E68" i="20"/>
  <c r="G68" i="20" s="1"/>
  <c r="H68" i="20" s="1"/>
  <c r="AF67" i="20"/>
  <c r="AH67" i="20"/>
  <c r="W67" i="20"/>
  <c r="Y67" i="20"/>
  <c r="N67" i="20"/>
  <c r="P67" i="20"/>
  <c r="Q67" i="20" s="1"/>
  <c r="E67" i="20"/>
  <c r="G67" i="20" s="1"/>
  <c r="H67" i="20" s="1"/>
  <c r="AF66" i="20"/>
  <c r="AH66" i="20"/>
  <c r="AI66" i="20" s="1"/>
  <c r="W66" i="20"/>
  <c r="Y66" i="20" s="1"/>
  <c r="N66" i="20"/>
  <c r="P66" i="20"/>
  <c r="Q66" i="20" s="1"/>
  <c r="E66" i="20"/>
  <c r="G66" i="20" s="1"/>
  <c r="H66" i="20" s="1"/>
  <c r="AF65" i="20"/>
  <c r="AH65" i="20"/>
  <c r="W65" i="20"/>
  <c r="Y65" i="20"/>
  <c r="N65" i="20"/>
  <c r="P65" i="20" s="1"/>
  <c r="Q65" i="20" s="1"/>
  <c r="E65" i="20"/>
  <c r="G65" i="20"/>
  <c r="H65" i="20" s="1"/>
  <c r="AF64" i="20"/>
  <c r="AH64" i="20" s="1"/>
  <c r="AI64" i="20" s="1"/>
  <c r="W64" i="20"/>
  <c r="Y64" i="20"/>
  <c r="N64" i="20"/>
  <c r="P64" i="20"/>
  <c r="Q64" i="20" s="1"/>
  <c r="E64" i="20"/>
  <c r="G64" i="20" s="1"/>
  <c r="AF63" i="20"/>
  <c r="AH63" i="20" s="1"/>
  <c r="AI63" i="20" s="1"/>
  <c r="W63" i="20"/>
  <c r="Y63" i="20" s="1"/>
  <c r="N63" i="20"/>
  <c r="P63" i="20" s="1"/>
  <c r="Q63" i="20" s="1"/>
  <c r="E63" i="20"/>
  <c r="G63" i="20"/>
  <c r="H63" i="20"/>
  <c r="AF62" i="20"/>
  <c r="AH62" i="20"/>
  <c r="W62" i="20"/>
  <c r="Y62" i="20"/>
  <c r="N62" i="20"/>
  <c r="P62" i="20" s="1"/>
  <c r="E62" i="20"/>
  <c r="G62" i="20" s="1"/>
  <c r="AF61" i="20"/>
  <c r="AH61" i="20" s="1"/>
  <c r="AI61" i="20" s="1"/>
  <c r="W61" i="20"/>
  <c r="Y61" i="20"/>
  <c r="N61" i="20"/>
  <c r="P61" i="20" s="1"/>
  <c r="Q61" i="20" s="1"/>
  <c r="E61" i="20"/>
  <c r="G61" i="20" s="1"/>
  <c r="AF52" i="20"/>
  <c r="AH52" i="20"/>
  <c r="AI52" i="20" s="1"/>
  <c r="AF51" i="20"/>
  <c r="AH51" i="20"/>
  <c r="AI51" i="20" s="1"/>
  <c r="AF50" i="20"/>
  <c r="AH50" i="20" s="1"/>
  <c r="AI50" i="20" s="1"/>
  <c r="AF49" i="20"/>
  <c r="AH49" i="20" s="1"/>
  <c r="AI49" i="20" s="1"/>
  <c r="AF48" i="20"/>
  <c r="AH48" i="20" s="1"/>
  <c r="AI48" i="20" s="1"/>
  <c r="AF47" i="20"/>
  <c r="AH47" i="20" s="1"/>
  <c r="AI47" i="20" s="1"/>
  <c r="AF46" i="20"/>
  <c r="AH46" i="20"/>
  <c r="AI46" i="20"/>
  <c r="AF45" i="20"/>
  <c r="AH45" i="20"/>
  <c r="AI45" i="20" s="1"/>
  <c r="AF44" i="20"/>
  <c r="AH44" i="20"/>
  <c r="AI44" i="20" s="1"/>
  <c r="AF43" i="20"/>
  <c r="AH43" i="20" s="1"/>
  <c r="AI43" i="20" s="1"/>
  <c r="AF42" i="20"/>
  <c r="AH42" i="20"/>
  <c r="AI42" i="20" s="1"/>
  <c r="AF41" i="20"/>
  <c r="AH41" i="20" s="1"/>
  <c r="AI41" i="20"/>
  <c r="AF40" i="20"/>
  <c r="AH40" i="20"/>
  <c r="AI40" i="20" s="1"/>
  <c r="AF39" i="20"/>
  <c r="AH39" i="20" s="1"/>
  <c r="AI39" i="20" s="1"/>
  <c r="AF38" i="20"/>
  <c r="AH38" i="20"/>
  <c r="AI38" i="20" s="1"/>
  <c r="AF37" i="20"/>
  <c r="AH37" i="20" s="1"/>
  <c r="AI37" i="20" s="1"/>
  <c r="AF36" i="20"/>
  <c r="AH36" i="20" s="1"/>
  <c r="AI36" i="20" s="1"/>
  <c r="AF35" i="20"/>
  <c r="AH35" i="20" s="1"/>
  <c r="AI35" i="20" s="1"/>
  <c r="AF34" i="20"/>
  <c r="AH34" i="20"/>
  <c r="AI34" i="20" s="1"/>
  <c r="AF33" i="20"/>
  <c r="AH33" i="20" s="1"/>
  <c r="AI33" i="20"/>
  <c r="AF32" i="20"/>
  <c r="AH32" i="20"/>
  <c r="AI32" i="20" s="1"/>
  <c r="AF31" i="20"/>
  <c r="AH31" i="20" s="1"/>
  <c r="AI31" i="20" s="1"/>
  <c r="AF30" i="20"/>
  <c r="AH30" i="20"/>
  <c r="AI30" i="20" s="1"/>
  <c r="AF29" i="20"/>
  <c r="AH29" i="20" s="1"/>
  <c r="AI29" i="20" s="1"/>
  <c r="AF28" i="20"/>
  <c r="AH28" i="20" s="1"/>
  <c r="AI28" i="20" s="1"/>
  <c r="AF27" i="20"/>
  <c r="AH27" i="20" s="1"/>
  <c r="AI27" i="20" s="1"/>
  <c r="AF26" i="20"/>
  <c r="AH26" i="20"/>
  <c r="AI26" i="20" s="1"/>
  <c r="AF25" i="20"/>
  <c r="AH25" i="20" s="1"/>
  <c r="AI25" i="20"/>
  <c r="AF24" i="20"/>
  <c r="AH24" i="20"/>
  <c r="AI24" i="20" s="1"/>
  <c r="AF23" i="20"/>
  <c r="AH23" i="20" s="1"/>
  <c r="AI23" i="20" s="1"/>
  <c r="AF22" i="20"/>
  <c r="AH22" i="20"/>
  <c r="AI22" i="20" s="1"/>
  <c r="AF21" i="20"/>
  <c r="AH21" i="20" s="1"/>
  <c r="AI21" i="20" s="1"/>
  <c r="AF20" i="20"/>
  <c r="AH20" i="20" s="1"/>
  <c r="AI20" i="20" s="1"/>
  <c r="AF19" i="20"/>
  <c r="AH19" i="20" s="1"/>
  <c r="AI19" i="20" s="1"/>
  <c r="AF18" i="20"/>
  <c r="AH18" i="20"/>
  <c r="AI18" i="20" s="1"/>
  <c r="AF17" i="20"/>
  <c r="AH17" i="20" s="1"/>
  <c r="AI17" i="20"/>
  <c r="AF16" i="20"/>
  <c r="AH16" i="20"/>
  <c r="AI16" i="20" s="1"/>
  <c r="AF15" i="20"/>
  <c r="AH15" i="20" s="1"/>
  <c r="AI15" i="20" s="1"/>
  <c r="AF14" i="20"/>
  <c r="AH14" i="20"/>
  <c r="AI14" i="20" s="1"/>
  <c r="AF13" i="20"/>
  <c r="AH13" i="20" s="1"/>
  <c r="AI13" i="20" s="1"/>
  <c r="AF12" i="20"/>
  <c r="AH12" i="20" s="1"/>
  <c r="AI12" i="20" s="1"/>
  <c r="AF11" i="20"/>
  <c r="AH11" i="20" s="1"/>
  <c r="AF10" i="20"/>
  <c r="AH10" i="20"/>
  <c r="AF9" i="20"/>
  <c r="AH9" i="20" s="1"/>
  <c r="AI9" i="20" s="1"/>
  <c r="W52" i="20"/>
  <c r="Y52" i="20"/>
  <c r="Z52" i="20"/>
  <c r="W51" i="20"/>
  <c r="Y51" i="20"/>
  <c r="Z51" i="20" s="1"/>
  <c r="W50" i="20"/>
  <c r="Y50" i="20" s="1"/>
  <c r="Z50" i="20" s="1"/>
  <c r="W49" i="20"/>
  <c r="Y49" i="20"/>
  <c r="Z49" i="20" s="1"/>
  <c r="W48" i="20"/>
  <c r="Y48" i="20" s="1"/>
  <c r="Z48" i="20" s="1"/>
  <c r="W47" i="20"/>
  <c r="Y47" i="20"/>
  <c r="Z47" i="20" s="1"/>
  <c r="W46" i="20"/>
  <c r="Y46" i="20" s="1"/>
  <c r="Z46" i="20" s="1"/>
  <c r="W45" i="20"/>
  <c r="Y45" i="20"/>
  <c r="Z45" i="20" s="1"/>
  <c r="W44" i="20"/>
  <c r="Y44" i="20" s="1"/>
  <c r="Z44" i="20" s="1"/>
  <c r="W43" i="20"/>
  <c r="Y43" i="20"/>
  <c r="Z43" i="20" s="1"/>
  <c r="W42" i="20"/>
  <c r="Y42" i="20" s="1"/>
  <c r="Z42" i="20" s="1"/>
  <c r="W41" i="20"/>
  <c r="Y41" i="20"/>
  <c r="Z41" i="20" s="1"/>
  <c r="W40" i="20"/>
  <c r="Y40" i="20" s="1"/>
  <c r="Z40" i="20" s="1"/>
  <c r="W39" i="20"/>
  <c r="Y39" i="20"/>
  <c r="Z39" i="20" s="1"/>
  <c r="W38" i="20"/>
  <c r="Y38" i="20" s="1"/>
  <c r="Z38" i="20" s="1"/>
  <c r="W37" i="20"/>
  <c r="Y37" i="20"/>
  <c r="Z37" i="20" s="1"/>
  <c r="W36" i="20"/>
  <c r="Y36" i="20" s="1"/>
  <c r="Z36" i="20" s="1"/>
  <c r="W35" i="20"/>
  <c r="Y35" i="20"/>
  <c r="Z35" i="20" s="1"/>
  <c r="W34" i="20"/>
  <c r="Y34" i="20" s="1"/>
  <c r="Z34" i="20" s="1"/>
  <c r="W33" i="20"/>
  <c r="Y33" i="20"/>
  <c r="Z33" i="20" s="1"/>
  <c r="W32" i="20"/>
  <c r="Y32" i="20" s="1"/>
  <c r="Z32" i="20" s="1"/>
  <c r="W31" i="20"/>
  <c r="Y31" i="20"/>
  <c r="Z31" i="20" s="1"/>
  <c r="W30" i="20"/>
  <c r="Y30" i="20" s="1"/>
  <c r="Z30" i="20" s="1"/>
  <c r="W29" i="20"/>
  <c r="Y29" i="20"/>
  <c r="Z29" i="20" s="1"/>
  <c r="W28" i="20"/>
  <c r="Y28" i="20" s="1"/>
  <c r="Z28" i="20" s="1"/>
  <c r="W27" i="20"/>
  <c r="Y27" i="20"/>
  <c r="Z27" i="20" s="1"/>
  <c r="W26" i="20"/>
  <c r="Y26" i="20" s="1"/>
  <c r="Z26" i="20" s="1"/>
  <c r="W25" i="20"/>
  <c r="Y25" i="20"/>
  <c r="Z25" i="20" s="1"/>
  <c r="W24" i="20"/>
  <c r="Y24" i="20" s="1"/>
  <c r="Z24" i="20" s="1"/>
  <c r="W23" i="20"/>
  <c r="Y23" i="20"/>
  <c r="Z23" i="20" s="1"/>
  <c r="W22" i="20"/>
  <c r="Y22" i="20" s="1"/>
  <c r="Z22" i="20" s="1"/>
  <c r="W21" i="20"/>
  <c r="Y21" i="20"/>
  <c r="Z21" i="20" s="1"/>
  <c r="W20" i="20"/>
  <c r="Y20" i="20" s="1"/>
  <c r="Z20" i="20" s="1"/>
  <c r="W19" i="20"/>
  <c r="Y19" i="20"/>
  <c r="Z19" i="20" s="1"/>
  <c r="W18" i="20"/>
  <c r="Y18" i="20" s="1"/>
  <c r="Z18" i="20" s="1"/>
  <c r="W17" i="20"/>
  <c r="Y17" i="20"/>
  <c r="Z17" i="20" s="1"/>
  <c r="W16" i="20"/>
  <c r="Y16" i="20" s="1"/>
  <c r="Z16" i="20" s="1"/>
  <c r="W15" i="20"/>
  <c r="Y15" i="20"/>
  <c r="Z15" i="20" s="1"/>
  <c r="W14" i="20"/>
  <c r="Y14" i="20" s="1"/>
  <c r="Z14" i="20" s="1"/>
  <c r="W13" i="20"/>
  <c r="Y13" i="20"/>
  <c r="Z13" i="20" s="1"/>
  <c r="W12" i="20"/>
  <c r="Y12" i="20" s="1"/>
  <c r="Z12" i="20" s="1"/>
  <c r="W11" i="20"/>
  <c r="Y11" i="20"/>
  <c r="Z11" i="20" s="1"/>
  <c r="W10" i="20"/>
  <c r="Y10" i="20" s="1"/>
  <c r="W9" i="20"/>
  <c r="Y9" i="20"/>
  <c r="Z9" i="20" s="1"/>
  <c r="N52" i="20"/>
  <c r="P52" i="20"/>
  <c r="Q52" i="20" s="1"/>
  <c r="N51" i="20"/>
  <c r="P51" i="20" s="1"/>
  <c r="Q51" i="20" s="1"/>
  <c r="N50" i="20"/>
  <c r="P50" i="20"/>
  <c r="Q50" i="20" s="1"/>
  <c r="N49" i="20"/>
  <c r="P49" i="20" s="1"/>
  <c r="Q49" i="20" s="1"/>
  <c r="N48" i="20"/>
  <c r="P48" i="20"/>
  <c r="Q48" i="20" s="1"/>
  <c r="N47" i="20"/>
  <c r="P47" i="20" s="1"/>
  <c r="Q47" i="20" s="1"/>
  <c r="N46" i="20"/>
  <c r="P46" i="20" s="1"/>
  <c r="Q46" i="20" s="1"/>
  <c r="N45" i="20"/>
  <c r="P45" i="20"/>
  <c r="Q45" i="20" s="1"/>
  <c r="N44" i="20"/>
  <c r="P44" i="20" s="1"/>
  <c r="Q44" i="20" s="1"/>
  <c r="N43" i="20"/>
  <c r="P43" i="20"/>
  <c r="Q43" i="20" s="1"/>
  <c r="N42" i="20"/>
  <c r="P42" i="20" s="1"/>
  <c r="Q42" i="20" s="1"/>
  <c r="N41" i="20"/>
  <c r="P41" i="20"/>
  <c r="Q41" i="20" s="1"/>
  <c r="N40" i="20"/>
  <c r="P40" i="20" s="1"/>
  <c r="Q40" i="20" s="1"/>
  <c r="N39" i="20"/>
  <c r="P39" i="20"/>
  <c r="Q39" i="20" s="1"/>
  <c r="N38" i="20"/>
  <c r="P38" i="20" s="1"/>
  <c r="Q38" i="20" s="1"/>
  <c r="N37" i="20"/>
  <c r="P37" i="20"/>
  <c r="Q37" i="20" s="1"/>
  <c r="N36" i="20"/>
  <c r="P36" i="20" s="1"/>
  <c r="Q36" i="20" s="1"/>
  <c r="N35" i="20"/>
  <c r="P35" i="20"/>
  <c r="Q35" i="20" s="1"/>
  <c r="N34" i="20"/>
  <c r="P34" i="20" s="1"/>
  <c r="Q34" i="20" s="1"/>
  <c r="N33" i="20"/>
  <c r="P33" i="20"/>
  <c r="Q33" i="20" s="1"/>
  <c r="N32" i="20"/>
  <c r="P32" i="20" s="1"/>
  <c r="Q32" i="20" s="1"/>
  <c r="N31" i="20"/>
  <c r="P31" i="20"/>
  <c r="Q31" i="20" s="1"/>
  <c r="N30" i="20"/>
  <c r="P30" i="20" s="1"/>
  <c r="Q30" i="20" s="1"/>
  <c r="N29" i="20"/>
  <c r="P29" i="20"/>
  <c r="Q29" i="20" s="1"/>
  <c r="N28" i="20"/>
  <c r="P28" i="20" s="1"/>
  <c r="Q28" i="20" s="1"/>
  <c r="N27" i="20"/>
  <c r="P27" i="20"/>
  <c r="Q27" i="20" s="1"/>
  <c r="N26" i="20"/>
  <c r="P26" i="20" s="1"/>
  <c r="Q26" i="20" s="1"/>
  <c r="N25" i="20"/>
  <c r="P25" i="20"/>
  <c r="Q25" i="20" s="1"/>
  <c r="N24" i="20"/>
  <c r="P24" i="20" s="1"/>
  <c r="Q24" i="20" s="1"/>
  <c r="N23" i="20"/>
  <c r="P23" i="20"/>
  <c r="Q23" i="20" s="1"/>
  <c r="N22" i="20"/>
  <c r="P22" i="20" s="1"/>
  <c r="Q22" i="20" s="1"/>
  <c r="N21" i="20"/>
  <c r="P21" i="20"/>
  <c r="Q21" i="20" s="1"/>
  <c r="N20" i="20"/>
  <c r="P20" i="20" s="1"/>
  <c r="Q20" i="20" s="1"/>
  <c r="N19" i="20"/>
  <c r="P19" i="20"/>
  <c r="Q19" i="20" s="1"/>
  <c r="N18" i="20"/>
  <c r="P18" i="20" s="1"/>
  <c r="Q18" i="20" s="1"/>
  <c r="N17" i="20"/>
  <c r="P17" i="20"/>
  <c r="Q17" i="20" s="1"/>
  <c r="N16" i="20"/>
  <c r="P16" i="20" s="1"/>
  <c r="Q16" i="20" s="1"/>
  <c r="N15" i="20"/>
  <c r="P15" i="20"/>
  <c r="Q15" i="20" s="1"/>
  <c r="N14" i="20"/>
  <c r="P14" i="20" s="1"/>
  <c r="Q14" i="20" s="1"/>
  <c r="N13" i="20"/>
  <c r="P13" i="20"/>
  <c r="Q13" i="20" s="1"/>
  <c r="N12" i="20"/>
  <c r="P12" i="20" s="1"/>
  <c r="Q12" i="20" s="1"/>
  <c r="N11" i="20"/>
  <c r="P11" i="20"/>
  <c r="Q11" i="20" s="1"/>
  <c r="N10" i="20"/>
  <c r="P10" i="20" s="1"/>
  <c r="Q10" i="20" s="1"/>
  <c r="N9" i="20"/>
  <c r="P9" i="20" s="1"/>
  <c r="Q9" i="20" s="1"/>
  <c r="T11" i="13"/>
  <c r="E52" i="20"/>
  <c r="G52" i="20" s="1"/>
  <c r="H52" i="20" s="1"/>
  <c r="E51" i="20"/>
  <c r="G51" i="20"/>
  <c r="H51" i="20" s="1"/>
  <c r="E50" i="20"/>
  <c r="G50" i="20" s="1"/>
  <c r="H50" i="20" s="1"/>
  <c r="E49" i="20"/>
  <c r="G49" i="20"/>
  <c r="H49" i="20" s="1"/>
  <c r="E48" i="20"/>
  <c r="G48" i="20" s="1"/>
  <c r="H48" i="20" s="1"/>
  <c r="E47" i="20"/>
  <c r="G47" i="20"/>
  <c r="H47" i="20" s="1"/>
  <c r="E46" i="20"/>
  <c r="G46" i="20" s="1"/>
  <c r="H46" i="20" s="1"/>
  <c r="E45" i="20"/>
  <c r="G45" i="20"/>
  <c r="H45" i="20" s="1"/>
  <c r="E44" i="20"/>
  <c r="G44" i="20" s="1"/>
  <c r="H44" i="20" s="1"/>
  <c r="E43" i="20"/>
  <c r="G43" i="20"/>
  <c r="H43" i="20" s="1"/>
  <c r="E42" i="20"/>
  <c r="G42" i="20" s="1"/>
  <c r="H42" i="20" s="1"/>
  <c r="E41" i="20"/>
  <c r="G41" i="20"/>
  <c r="H41" i="20" s="1"/>
  <c r="E40" i="20"/>
  <c r="G40" i="20" s="1"/>
  <c r="H40" i="20" s="1"/>
  <c r="E39" i="20"/>
  <c r="G39" i="20"/>
  <c r="H39" i="20" s="1"/>
  <c r="E38" i="20"/>
  <c r="G38" i="20" s="1"/>
  <c r="H38" i="20" s="1"/>
  <c r="E37" i="20"/>
  <c r="G37" i="20"/>
  <c r="H37" i="20" s="1"/>
  <c r="E36" i="20"/>
  <c r="G36" i="20" s="1"/>
  <c r="H36" i="20" s="1"/>
  <c r="E35" i="20"/>
  <c r="G35" i="20"/>
  <c r="H35" i="20" s="1"/>
  <c r="E34" i="20"/>
  <c r="G34" i="20" s="1"/>
  <c r="H34" i="20" s="1"/>
  <c r="E33" i="20"/>
  <c r="G33" i="20"/>
  <c r="H33" i="20" s="1"/>
  <c r="E32" i="20"/>
  <c r="G32" i="20" s="1"/>
  <c r="H32" i="20" s="1"/>
  <c r="E31" i="20"/>
  <c r="G31" i="20"/>
  <c r="H31" i="20" s="1"/>
  <c r="E30" i="20"/>
  <c r="G30" i="20" s="1"/>
  <c r="H30" i="20" s="1"/>
  <c r="E29" i="20"/>
  <c r="G29" i="20"/>
  <c r="H29" i="20" s="1"/>
  <c r="E28" i="20"/>
  <c r="G28" i="20" s="1"/>
  <c r="H28" i="20" s="1"/>
  <c r="E27" i="20"/>
  <c r="G27" i="20"/>
  <c r="H27" i="20" s="1"/>
  <c r="E26" i="20"/>
  <c r="G26" i="20" s="1"/>
  <c r="H26" i="20" s="1"/>
  <c r="E25" i="20"/>
  <c r="G25" i="20"/>
  <c r="H25" i="20" s="1"/>
  <c r="E24" i="20"/>
  <c r="G24" i="20" s="1"/>
  <c r="H24" i="20" s="1"/>
  <c r="E23" i="20"/>
  <c r="G23" i="20"/>
  <c r="H23" i="20" s="1"/>
  <c r="E22" i="20"/>
  <c r="G22" i="20" s="1"/>
  <c r="H22" i="20" s="1"/>
  <c r="E21" i="20"/>
  <c r="G21" i="20"/>
  <c r="H21" i="20" s="1"/>
  <c r="E20" i="20"/>
  <c r="G20" i="20" s="1"/>
  <c r="H20" i="20" s="1"/>
  <c r="E19" i="20"/>
  <c r="G19" i="20"/>
  <c r="H19" i="20" s="1"/>
  <c r="E18" i="20"/>
  <c r="G18" i="20" s="1"/>
  <c r="H18" i="20" s="1"/>
  <c r="E17" i="20"/>
  <c r="G17" i="20"/>
  <c r="H17" i="20" s="1"/>
  <c r="E16" i="20"/>
  <c r="G16" i="20" s="1"/>
  <c r="H16" i="20" s="1"/>
  <c r="E15" i="20"/>
  <c r="G15" i="20"/>
  <c r="H15" i="20" s="1"/>
  <c r="E14" i="20"/>
  <c r="G14" i="20" s="1"/>
  <c r="H14" i="20" s="1"/>
  <c r="E13" i="20"/>
  <c r="G13" i="20"/>
  <c r="H13" i="20" s="1"/>
  <c r="E12" i="20"/>
  <c r="G12" i="20" s="1"/>
  <c r="H12" i="20" s="1"/>
  <c r="E11" i="20"/>
  <c r="G11" i="20" s="1"/>
  <c r="H11" i="20" s="1"/>
  <c r="E10" i="20"/>
  <c r="G10" i="20" s="1"/>
  <c r="H10" i="20" s="1"/>
  <c r="E9" i="20"/>
  <c r="G9" i="20" s="1"/>
  <c r="B1" i="13"/>
  <c r="O49" i="13"/>
  <c r="Q70" i="22"/>
  <c r="Q85" i="22"/>
  <c r="Q87" i="22"/>
  <c r="Q91" i="22"/>
  <c r="Q95" i="22"/>
  <c r="Q99" i="22"/>
  <c r="Q93" i="22"/>
  <c r="Q97" i="22"/>
  <c r="Q101" i="22"/>
  <c r="Q97" i="20"/>
  <c r="AI98" i="20"/>
  <c r="H104" i="20"/>
  <c r="Q102" i="20"/>
  <c r="Q103" i="20"/>
  <c r="Q104" i="20"/>
  <c r="AI104" i="20"/>
  <c r="Q78" i="22"/>
  <c r="Q80" i="22"/>
  <c r="Q82" i="22"/>
  <c r="Q99" i="20"/>
  <c r="Q100" i="20"/>
  <c r="Q72" i="22"/>
  <c r="Q76" i="22"/>
  <c r="Q83" i="22"/>
  <c r="Q68" i="22"/>
  <c r="AI100" i="20"/>
  <c r="AI102" i="20"/>
  <c r="H99" i="20"/>
  <c r="Q69" i="22"/>
  <c r="Q77" i="22"/>
  <c r="Q75" i="22"/>
  <c r="Q71" i="22"/>
  <c r="Q81" i="22"/>
  <c r="Q74" i="22"/>
  <c r="Q63" i="22"/>
  <c r="Q102" i="22"/>
  <c r="Q100" i="22"/>
  <c r="Q96" i="22"/>
  <c r="Q92" i="22"/>
  <c r="Q88" i="22"/>
  <c r="Q104" i="22"/>
  <c r="Q98" i="22"/>
  <c r="Q94" i="22"/>
  <c r="Q90" i="22"/>
  <c r="Q86" i="22"/>
  <c r="Q84" i="22"/>
  <c r="H67" i="22"/>
  <c r="H75" i="22"/>
  <c r="H79" i="22"/>
  <c r="H83" i="22"/>
  <c r="H91" i="22"/>
  <c r="H95" i="22"/>
  <c r="H99" i="22"/>
  <c r="H103" i="22"/>
  <c r="H66" i="22"/>
  <c r="H68" i="22"/>
  <c r="H70" i="22"/>
  <c r="H72" i="22"/>
  <c r="H74" i="22"/>
  <c r="H76" i="22"/>
  <c r="H80" i="22"/>
  <c r="H82" i="22"/>
  <c r="H84" i="22"/>
  <c r="H86" i="22"/>
  <c r="H88" i="22"/>
  <c r="H90" i="22"/>
  <c r="H92" i="22"/>
  <c r="H96" i="22"/>
  <c r="H98" i="22"/>
  <c r="H100" i="22"/>
  <c r="H102" i="22"/>
  <c r="H63" i="22"/>
  <c r="H69" i="22"/>
  <c r="H85" i="22"/>
  <c r="H101" i="22"/>
  <c r="H64" i="22"/>
  <c r="H65" i="22"/>
  <c r="H73" i="22"/>
  <c r="H81" i="22"/>
  <c r="H89" i="22"/>
  <c r="H97" i="22"/>
  <c r="Q62" i="22"/>
  <c r="Q65" i="22"/>
  <c r="Q67" i="22"/>
  <c r="Q64" i="22"/>
  <c r="Q66" i="22"/>
  <c r="AI65" i="20"/>
  <c r="AI10" i="20"/>
  <c r="Q11" i="22"/>
  <c r="H93" i="22"/>
  <c r="H77" i="22"/>
  <c r="Q9" i="22"/>
  <c r="H10" i="22"/>
  <c r="Q61" i="22"/>
  <c r="H61" i="22"/>
  <c r="AI103" i="20" l="1"/>
  <c r="Z65" i="20"/>
  <c r="Z91" i="20"/>
  <c r="Z67" i="20"/>
  <c r="Z75" i="20"/>
  <c r="Z83" i="20"/>
  <c r="Z86" i="20"/>
  <c r="Z90" i="20"/>
  <c r="Z64" i="20"/>
  <c r="Z69" i="20"/>
  <c r="Z72" i="20"/>
  <c r="Z76" i="20"/>
  <c r="Z81" i="20"/>
  <c r="Z84" i="20"/>
  <c r="Z89" i="20"/>
  <c r="Z93" i="20"/>
  <c r="Z94" i="20"/>
  <c r="Z95" i="20"/>
  <c r="Z99" i="20"/>
  <c r="AI101" i="20"/>
  <c r="AI99" i="20"/>
  <c r="H62" i="20"/>
  <c r="AI62" i="20"/>
  <c r="H64" i="20"/>
  <c r="AI67" i="20"/>
  <c r="AI69" i="20"/>
  <c r="Z71" i="20"/>
  <c r="AI72" i="20"/>
  <c r="AI76" i="20"/>
  <c r="H79" i="20"/>
  <c r="H81" i="20"/>
  <c r="AI81" i="20"/>
  <c r="Z82" i="20"/>
  <c r="AI84" i="20"/>
  <c r="H86" i="20"/>
  <c r="AI90" i="20"/>
  <c r="H92" i="20"/>
  <c r="H94" i="20"/>
  <c r="H95" i="20"/>
  <c r="AI95" i="20"/>
  <c r="AI97" i="20"/>
  <c r="H101" i="20"/>
  <c r="Q53" i="20"/>
  <c r="Q53" i="22"/>
  <c r="O29" i="23" s="1"/>
  <c r="AH53" i="20"/>
  <c r="O27" i="13" s="1"/>
  <c r="AI11" i="20"/>
  <c r="AI53" i="20" s="1"/>
  <c r="O41" i="13" s="1"/>
  <c r="G105" i="20"/>
  <c r="J22" i="13" s="1"/>
  <c r="Z10" i="20"/>
  <c r="Z53" i="20" s="1"/>
  <c r="Y53" i="20"/>
  <c r="J27" i="13" s="1"/>
  <c r="H14" i="22"/>
  <c r="H53" i="22" s="1"/>
  <c r="G53" i="22"/>
  <c r="J21" i="23" s="1"/>
  <c r="P105" i="20"/>
  <c r="O22" i="13" s="1"/>
  <c r="Q62" i="20"/>
  <c r="Q105" i="20" s="1"/>
  <c r="Y105" i="20"/>
  <c r="J28" i="13" s="1"/>
  <c r="Z63" i="20"/>
  <c r="G53" i="20"/>
  <c r="J21" i="13" s="1"/>
  <c r="H9" i="20"/>
  <c r="H53" i="20" s="1"/>
  <c r="J35" i="13" s="1"/>
  <c r="Z77" i="20"/>
  <c r="Z78" i="20"/>
  <c r="Z79" i="20"/>
  <c r="Z80" i="20"/>
  <c r="AH105" i="20"/>
  <c r="O28" i="13" s="1"/>
  <c r="Z104" i="20"/>
  <c r="Z92" i="20"/>
  <c r="Z96" i="20"/>
  <c r="Z97" i="20"/>
  <c r="H62" i="22"/>
  <c r="H105" i="22" s="1"/>
  <c r="Z100" i="20"/>
  <c r="Z66" i="20"/>
  <c r="H61" i="20"/>
  <c r="Q73" i="22"/>
  <c r="Q105" i="22" s="1"/>
  <c r="O30" i="23" s="1"/>
  <c r="Z61" i="20"/>
  <c r="Z103" i="20"/>
  <c r="P53" i="20"/>
  <c r="O21" i="13" s="1"/>
  <c r="Z73" i="20"/>
  <c r="Z74" i="20"/>
  <c r="Z102" i="20"/>
  <c r="Z62" i="20"/>
  <c r="AI105" i="20" l="1"/>
  <c r="O42" i="13" s="1"/>
  <c r="H105" i="20"/>
  <c r="J36" i="13" s="1"/>
  <c r="J41" i="13"/>
  <c r="T21" i="23"/>
  <c r="O17" i="23"/>
  <c r="J29" i="23"/>
  <c r="T29" i="23" s="1"/>
  <c r="O35" i="13"/>
  <c r="T35" i="13" s="1"/>
  <c r="O43" i="13"/>
  <c r="O36" i="13"/>
  <c r="O37" i="13"/>
  <c r="J30" i="23"/>
  <c r="T30" i="23" s="1"/>
  <c r="J31" i="23"/>
  <c r="T31" i="23" s="1"/>
  <c r="Z105" i="20"/>
  <c r="T21" i="13"/>
  <c r="H1" i="13" s="1"/>
  <c r="F3" i="20" s="1"/>
  <c r="T22" i="13"/>
  <c r="B2" i="13" s="1"/>
  <c r="O17" i="13"/>
  <c r="J37" i="13" l="1"/>
  <c r="T32" i="23"/>
  <c r="O34" i="23" s="1"/>
  <c r="J42" i="13"/>
  <c r="T36" i="13" s="1"/>
  <c r="J43" i="13"/>
  <c r="T37" i="13" s="1"/>
  <c r="H1" i="23"/>
  <c r="F3" i="22" s="1"/>
  <c r="T22" i="23"/>
  <c r="B2" i="23" s="1"/>
  <c r="T38" i="13" l="1"/>
  <c r="O46" i="13" s="1"/>
</calcChain>
</file>

<file path=xl/comments1.xml><?xml version="1.0" encoding="utf-8"?>
<comments xmlns="http://schemas.openxmlformats.org/spreadsheetml/2006/main">
  <authors>
    <author>Müller, Richard (LEL)</author>
  </authors>
  <commentList>
    <comment ref="B10" authorId="0" shapeId="0">
      <text>
        <r>
          <rPr>
            <b/>
            <sz val="8"/>
            <color indexed="81"/>
            <rFont val="Tahoma"/>
            <family val="2"/>
          </rPr>
          <t>Müller, Richard (LEL):</t>
        </r>
        <r>
          <rPr>
            <sz val="8"/>
            <color indexed="81"/>
            <rFont val="Tahoma"/>
            <family val="2"/>
          </rPr>
          <t xml:space="preserve">
</t>
        </r>
      </text>
    </comment>
  </commentList>
</comments>
</file>

<file path=xl/comments2.xml><?xml version="1.0" encoding="utf-8"?>
<comments xmlns="http://schemas.openxmlformats.org/spreadsheetml/2006/main">
  <authors>
    <author>Müller, Richard (LEL)</author>
  </authors>
  <commentList>
    <comment ref="N13" authorId="0" shapeId="0">
      <text>
        <r>
          <rPr>
            <sz val="8"/>
            <color indexed="81"/>
            <rFont val="Tahoma"/>
            <family val="2"/>
          </rPr>
          <t>Es ist der Ausstallgewichtsbereich auszufüllen mit der Summenzahl beider Gewichtsbereiche, bei welchem die Mehrzahl der Tiere ausgestallt wird.
Die jeweiligen Haltungsvorgaben werden eingehalten.</t>
        </r>
      </text>
    </comment>
    <comment ref="G15" authorId="0" shapeId="0">
      <text>
        <r>
          <rPr>
            <b/>
            <sz val="8"/>
            <color indexed="81"/>
            <rFont val="Tahoma"/>
            <family val="2"/>
          </rPr>
          <t>i 1: Nutzbare Stallfläche gesamt (uneingeschränkt nutzbar):</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der Addition der nachfolgend aufgeführten gewichtsspezifisch zur Verfügung stehenden Teilflächen</t>
        </r>
      </text>
    </comment>
    <comment ref="G19" authorId="0" shapeId="0">
      <text>
        <r>
          <rPr>
            <b/>
            <sz val="8"/>
            <color indexed="81"/>
            <rFont val="Tahoma"/>
            <family val="2"/>
          </rPr>
          <t xml:space="preserve">i 2: Nettobuchtenfläche gesamt:
</t>
        </r>
        <r>
          <rPr>
            <sz val="8"/>
            <color indexed="81"/>
            <rFont val="Tahoma"/>
            <family val="2"/>
          </rPr>
          <t xml:space="preserve">Es ist differenziert nach Gewichtsbereich die jeweilige Nettobuchtenfläche (gesamt) anzugeben.
</t>
        </r>
      </text>
    </comment>
    <comment ref="M19" authorId="0" shapeId="0">
      <text>
        <r>
          <rPr>
            <b/>
            <sz val="8"/>
            <color indexed="81"/>
            <rFont val="Tahoma"/>
            <family val="2"/>
          </rPr>
          <t>i 3: Liegefläche gesamt:</t>
        </r>
        <r>
          <rPr>
            <sz val="8"/>
            <color indexed="81"/>
            <rFont val="Tahoma"/>
            <family val="2"/>
          </rPr>
          <t xml:space="preserve">
Es ist differenziert nach Gewichtsbereich die jeweilige Liegefläche (gesamt) anzugeben.</t>
        </r>
      </text>
    </comment>
    <comment ref="G27" authorId="0" shapeId="0">
      <text>
        <r>
          <rPr>
            <b/>
            <sz val="8"/>
            <color indexed="81"/>
            <rFont val="Tahoma"/>
            <family val="2"/>
          </rPr>
          <t>i 6: Tatsächliche Tierplätze (TP):</t>
        </r>
        <r>
          <rPr>
            <sz val="8"/>
            <color indexed="81"/>
            <rFont val="Tahoma"/>
            <family val="2"/>
          </rPr>
          <t xml:space="preserve">
Anzugeben ist die tatsächlich geplante Belegung der Buchten aufgrund der zur Verfügung stehenden Nettobuchtenfläche. Diese kann gegebenenfalls aufgrund verfahrenstechnischer oder weiterer Aspekte geringer sein als die rechnerisch mögliche.</t>
        </r>
      </text>
    </comment>
    <comment ref="J27" authorId="0" shapeId="0">
      <text>
        <r>
          <rPr>
            <b/>
            <sz val="8"/>
            <color indexed="81"/>
            <rFont val="Tahoma"/>
            <family val="2"/>
          </rPr>
          <t>i 4: Nettobuchtenfläche (mögliche Tierplätze):</t>
        </r>
        <r>
          <rPr>
            <sz val="8"/>
            <color indexed="81"/>
            <rFont val="Tahoma"/>
            <family val="2"/>
          </rPr>
          <t xml:space="preserve">
Auf Basis der angegebenen Nettobuchtenfläche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M27" authorId="0" shapeId="0">
      <text>
        <r>
          <rPr>
            <b/>
            <sz val="8"/>
            <color indexed="81"/>
            <rFont val="Tahoma"/>
            <family val="2"/>
          </rPr>
          <t>i 7: Tatsächliche Tierplätze (TP):</t>
        </r>
        <r>
          <rPr>
            <sz val="8"/>
            <color indexed="81"/>
            <rFont val="Tahoma"/>
            <family val="2"/>
          </rPr>
          <t xml:space="preserve">
Anzugeben ist die tatsächlich geplante Belegung der Buchten aufgrund der zur Verfügung stehenden Liegefläche. Diese kann gegebenenfalls aufgrund verfahrenstechnischer oder weiterer Aspekte geringer sein als die rechnerisch mögliche.</t>
        </r>
      </text>
    </comment>
    <comment ref="O27" authorId="0" shapeId="0">
      <text>
        <r>
          <rPr>
            <b/>
            <sz val="8"/>
            <color indexed="81"/>
            <rFont val="Tahoma"/>
            <family val="2"/>
          </rPr>
          <t>i 5: Liegefläche (mögliche Tierplätze):</t>
        </r>
        <r>
          <rPr>
            <sz val="8"/>
            <color indexed="81"/>
            <rFont val="Tahoma"/>
            <family val="2"/>
          </rPr>
          <t xml:space="preserve">
Auf Basis der angegebenen Liegefläche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J34" authorId="0" shapeId="0">
      <text>
        <r>
          <rPr>
            <b/>
            <sz val="8"/>
            <color indexed="81"/>
            <rFont val="Tahoma"/>
            <family val="2"/>
          </rPr>
          <t>i 8: Endmastplätze rechnerisch möglich:</t>
        </r>
        <r>
          <rPr>
            <sz val="8"/>
            <color indexed="81"/>
            <rFont val="Tahoma"/>
            <family val="2"/>
          </rPr>
          <t xml:space="preserve">
Aus Nr. 2 können die rechnerisch maximal möglichen Endmastplätze übernommen werden. Hierbei muss sichergestellt sein, dass buchtenindividuell sowohl die jeweilige Nettobuchtenfläche wie auch die Liegefläche je Tiergruppe eingehalten wird.</t>
        </r>
      </text>
    </comment>
    <comment ref="J35" authorId="0" shapeId="0">
      <text>
        <r>
          <rPr>
            <b/>
            <sz val="8"/>
            <color indexed="81"/>
            <rFont val="Tahoma"/>
            <family val="2"/>
          </rPr>
          <t>i 9: Endmastplätze tatsächlich möglich:</t>
        </r>
        <r>
          <rPr>
            <sz val="8"/>
            <color indexed="81"/>
            <rFont val="Tahoma"/>
            <family val="2"/>
          </rPr>
          <t xml:space="preserve">
Anzugeben ist die tatsächlich geplante Belegung des Stalles. Diese kann gegebenenfalls aufgrund verfahrenstechnischer oder weiterer Aspekte geringer sein als die rechnerisch mögliche. Bei der Ermittlung der Endmastplätze gilt, dass für alle dort aufgestallten und fördertechnisch beantragten Tiere sichergestellt sein muss, dass für diese während der gesamten Mast vorgegebenen Standards eingehalten wurden.</t>
        </r>
      </text>
    </comment>
    <comment ref="J36" authorId="0" shapeId="0">
      <text>
        <r>
          <rPr>
            <b/>
            <sz val="8"/>
            <color indexed="81"/>
            <rFont val="Tahoma"/>
            <family val="2"/>
          </rPr>
          <t>i 14 Geplante Umtriebe im Kalenderjahr:</t>
        </r>
        <r>
          <rPr>
            <sz val="8"/>
            <color indexed="81"/>
            <rFont val="Tahoma"/>
            <family val="2"/>
          </rPr>
          <t xml:space="preserve">
Bei Buchtenendbelegung ist eine maximale Umtriebszahl von 4, bei Umstallmanagement ist eine maximale Umtriebszahl von 5 möglich.</t>
        </r>
      </text>
    </comment>
    <comment ref="O37" authorId="0" shapeId="0">
      <text>
        <r>
          <rPr>
            <b/>
            <sz val="8"/>
            <color indexed="81"/>
            <rFont val="Tahoma"/>
            <family val="2"/>
          </rPr>
          <t xml:space="preserve">Feld überschreibbar:
</t>
        </r>
        <r>
          <rPr>
            <sz val="8"/>
            <color indexed="81"/>
            <rFont val="Tahoma"/>
            <family val="2"/>
          </rPr>
          <t xml:space="preserve">Formel =O35 * O36
</t>
        </r>
      </text>
    </comment>
    <comment ref="J41" authorId="0" shapeId="0">
      <text>
        <r>
          <rPr>
            <b/>
            <sz val="8"/>
            <color indexed="81"/>
            <rFont val="Tahoma"/>
            <family val="2"/>
          </rPr>
          <t>i 10: Planbefestigt mit Minimaleinstreu:</t>
        </r>
        <r>
          <rPr>
            <sz val="8"/>
            <color indexed="81"/>
            <rFont val="Tahoma"/>
            <family val="2"/>
          </rPr>
          <t xml:space="preserve">
Boden darf bis zu 3 % Perforation aufweisen und/oder leichtes Gefälle haben. Minimaleinstreu: mindestens 20 g Stroh je Tier und Tag.</t>
        </r>
      </text>
    </comment>
    <comment ref="J42" authorId="0" shapeId="0">
      <text>
        <r>
          <rPr>
            <b/>
            <sz val="8"/>
            <color indexed="81"/>
            <rFont val="Tahoma"/>
            <family val="2"/>
          </rPr>
          <t>i 11: Planbefestigt mit verformbarer Gummimatte:</t>
        </r>
        <r>
          <rPr>
            <sz val="8"/>
            <color indexed="81"/>
            <rFont val="Tahoma"/>
            <family val="2"/>
          </rPr>
          <t xml:space="preserve">
Boden darf bis zu 3 % Perforation aufweisen und/oder leichtes Gefälle haben. Gummimatte: Eindruck der Klaue auf Oberfläche muss deutlich erkennbar sein.</t>
        </r>
      </text>
    </comment>
    <comment ref="J43" authorId="0" shapeId="0">
      <text>
        <r>
          <rPr>
            <b/>
            <sz val="8"/>
            <color indexed="81"/>
            <rFont val="Tahoma"/>
            <family val="2"/>
          </rPr>
          <t>i 12: Alternativ: planbefestigt mit Einstreu:</t>
        </r>
        <r>
          <rPr>
            <sz val="8"/>
            <color indexed="81"/>
            <rFont val="Tahoma"/>
            <family val="2"/>
          </rPr>
          <t xml:space="preserve">
Liegebereich muss ganzflächig mit Stroh (Strohmatte) bedeckt sein.</t>
        </r>
      </text>
    </comment>
  </commentList>
</comments>
</file>

<file path=xl/comments3.xml><?xml version="1.0" encoding="utf-8"?>
<comments xmlns="http://schemas.openxmlformats.org/spreadsheetml/2006/main">
  <authors>
    <author>Müller, Richard (LEL)</author>
  </authors>
  <commentList>
    <comment ref="M13" authorId="0" shapeId="0">
      <text>
        <r>
          <rPr>
            <sz val="8"/>
            <color indexed="81"/>
            <rFont val="Tahoma"/>
            <family val="2"/>
          </rPr>
          <t>Es ist der Ausstallgewichtsbereich auszufüllen mit der Summenzahl beider Gewichtsbereiche, bei welchem die Mehrzahl der Tiere ausgestallt wird.
Die jeweiligen Haltungsvorgaben werden eingehalten.</t>
        </r>
      </text>
    </comment>
    <comment ref="G15" authorId="0" shapeId="0">
      <text>
        <r>
          <rPr>
            <b/>
            <sz val="8"/>
            <color indexed="81"/>
            <rFont val="Tahoma"/>
            <family val="2"/>
          </rPr>
          <t>Nutzbare Stallfläche gesamt (uneingeschränkt nutzbar):</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der Addition der nachfolgend aufgeführten gewichtsspezifisch zur Verfügung stehenden Teilflächen</t>
        </r>
      </text>
    </comment>
    <comment ref="G19" authorId="0" shapeId="0">
      <text>
        <r>
          <rPr>
            <b/>
            <sz val="8"/>
            <color indexed="81"/>
            <rFont val="Tahoma"/>
            <family val="2"/>
          </rPr>
          <t xml:space="preserve">Nettobuchtenfläche gesamt:
</t>
        </r>
        <r>
          <rPr>
            <sz val="8"/>
            <color indexed="81"/>
            <rFont val="Tahoma"/>
            <family val="2"/>
          </rPr>
          <t xml:space="preserve">Es ist differenziert nach Gewichtsbereich die jeweilige Nettobuchtenfläche (gesamt) anzugeben.
</t>
        </r>
      </text>
    </comment>
    <comment ref="M19" authorId="0" shapeId="0">
      <text>
        <r>
          <rPr>
            <b/>
            <sz val="8"/>
            <color indexed="81"/>
            <rFont val="Tahoma"/>
            <family val="2"/>
          </rPr>
          <t>Liegefläche gesamt:</t>
        </r>
        <r>
          <rPr>
            <sz val="8"/>
            <color indexed="81"/>
            <rFont val="Tahoma"/>
            <family val="2"/>
          </rPr>
          <t xml:space="preserve">
Es ist differenziert nach Gewichtsbereich die jeweilige Liegefläche (gesamt) anzugeben.</t>
        </r>
      </text>
    </comment>
    <comment ref="G25" authorId="0" shapeId="0">
      <text>
        <r>
          <rPr>
            <b/>
            <sz val="8"/>
            <color indexed="81"/>
            <rFont val="Tahoma"/>
            <family val="2"/>
          </rPr>
          <t xml:space="preserve">Nettobuchtenfläche gesamt:
</t>
        </r>
        <r>
          <rPr>
            <sz val="8"/>
            <color indexed="81"/>
            <rFont val="Tahoma"/>
            <family val="2"/>
          </rPr>
          <t xml:space="preserve">Es ist differenziert nach Gewichtsbereich die jeweilige Nettobuchtenfläche (gesamt) anzugeben.
</t>
        </r>
      </text>
    </comment>
    <comment ref="M25" authorId="0" shapeId="0">
      <text>
        <r>
          <rPr>
            <b/>
            <sz val="8"/>
            <color indexed="81"/>
            <rFont val="Tahoma"/>
            <family val="2"/>
          </rPr>
          <t>Liegefläche gesamt:</t>
        </r>
        <r>
          <rPr>
            <sz val="8"/>
            <color indexed="81"/>
            <rFont val="Tahoma"/>
            <family val="2"/>
          </rPr>
          <t xml:space="preserve">
Es ist differenziert nach Gewichtsbereich die jeweilige Liegefläche (gesamt) anzugeben.</t>
        </r>
      </text>
    </comment>
    <comment ref="G33" authorId="0" shapeId="0">
      <text>
        <r>
          <rPr>
            <b/>
            <sz val="8"/>
            <color indexed="81"/>
            <rFont val="Tahoma"/>
            <family val="2"/>
          </rPr>
          <t>Tatsächliche Tierplätze (TP):</t>
        </r>
        <r>
          <rPr>
            <sz val="8"/>
            <color indexed="81"/>
            <rFont val="Tahoma"/>
            <family val="2"/>
          </rPr>
          <t xml:space="preserve">
Anzugeben ist die tatsächlich geplante Belegung der Buchten aufgrund der zur Verfügung stehenden Nettobuchtenfläche. Diese kann gegebenenfalls aufgrund verfahrenstechnischer oder weiterer Aspekte geringer sein als die rechnerisch mögliche.</t>
        </r>
      </text>
    </comment>
    <comment ref="J33" authorId="0" shapeId="0">
      <text>
        <r>
          <rPr>
            <b/>
            <sz val="8"/>
            <color indexed="81"/>
            <rFont val="Tahoma"/>
            <family val="2"/>
          </rPr>
          <t>Nettobuchtenfläche (mögliche Tierplätze):</t>
        </r>
        <r>
          <rPr>
            <sz val="8"/>
            <color indexed="81"/>
            <rFont val="Tahoma"/>
            <family val="2"/>
          </rPr>
          <t xml:space="preserve">
Auf Basis der angegebenen Nettobuchtenfläche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M33" authorId="0" shapeId="0">
      <text>
        <r>
          <rPr>
            <b/>
            <sz val="8"/>
            <color indexed="81"/>
            <rFont val="Tahoma"/>
            <family val="2"/>
          </rPr>
          <t>Tatsächliche Tierplätze (TP):</t>
        </r>
        <r>
          <rPr>
            <sz val="8"/>
            <color indexed="81"/>
            <rFont val="Tahoma"/>
            <family val="2"/>
          </rPr>
          <t xml:space="preserve">
Anzugeben ist die tatsächlich geplante Belegung der Buchten aufgrund der zur Verfügung stehenden Liegefläche. Diese kann gegebenenfalls aufgrund verfahrenstechnischer oder weiterer Aspekte geringer sein als die rechnerisch mögliche.</t>
        </r>
      </text>
    </comment>
    <comment ref="O33" authorId="0" shapeId="0">
      <text>
        <r>
          <rPr>
            <b/>
            <sz val="8"/>
            <color indexed="81"/>
            <rFont val="Tahoma"/>
            <family val="2"/>
          </rPr>
          <t>Liegefläche (mögliche Tierplätze):</t>
        </r>
        <r>
          <rPr>
            <sz val="8"/>
            <color indexed="81"/>
            <rFont val="Tahoma"/>
            <family val="2"/>
          </rPr>
          <t xml:space="preserve">
Auf Basis der angegebenen Liegefläche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G39" authorId="0" shapeId="0">
      <text>
        <r>
          <rPr>
            <b/>
            <sz val="8"/>
            <color indexed="81"/>
            <rFont val="Tahoma"/>
            <family val="2"/>
          </rPr>
          <t xml:space="preserve">Nettobuchtenfläche gesamt:
</t>
        </r>
        <r>
          <rPr>
            <sz val="8"/>
            <color indexed="81"/>
            <rFont val="Tahoma"/>
            <family val="2"/>
          </rPr>
          <t xml:space="preserve">Es ist differenziert nach Gewichtsbereich die jeweilige Nettobuchtenfläche (gesamt) anzugeben.
</t>
        </r>
      </text>
    </comment>
    <comment ref="M39" authorId="0" shapeId="0">
      <text>
        <r>
          <rPr>
            <b/>
            <sz val="8"/>
            <color indexed="81"/>
            <rFont val="Tahoma"/>
            <family val="2"/>
          </rPr>
          <t>Liegefläche gesamt:</t>
        </r>
        <r>
          <rPr>
            <sz val="8"/>
            <color indexed="81"/>
            <rFont val="Tahoma"/>
            <family val="2"/>
          </rPr>
          <t xml:space="preserve">
Es ist differenziert nach Gewichtsbereich die jeweilige Liegefläche (gesamt) anzugeben.</t>
        </r>
      </text>
    </comment>
    <comment ref="G40" authorId="0" shapeId="0">
      <text>
        <r>
          <rPr>
            <b/>
            <sz val="8"/>
            <color indexed="81"/>
            <rFont val="Tahoma"/>
            <family val="2"/>
          </rPr>
          <t>Tatsächliche Tierplätze (TP):</t>
        </r>
        <r>
          <rPr>
            <sz val="8"/>
            <color indexed="81"/>
            <rFont val="Tahoma"/>
            <family val="2"/>
          </rPr>
          <t xml:space="preserve">
Anzugeben ist die tatsächlich geplante Belegung der Buchten aufgrund der zur Verfügung stehenden Nettobuchtenfläche. Diese kann gegebenenfalls aufgrund verfahrenstechnischer oder weiterer Aspekte geringer sein als die rechnerisch mögliche.</t>
        </r>
      </text>
    </comment>
    <comment ref="J40" authorId="0" shapeId="0">
      <text>
        <r>
          <rPr>
            <b/>
            <sz val="8"/>
            <color indexed="81"/>
            <rFont val="Tahoma"/>
            <family val="2"/>
          </rPr>
          <t>Nettobuchtenfläche (mögliche Tierplätze):</t>
        </r>
        <r>
          <rPr>
            <sz val="8"/>
            <color indexed="81"/>
            <rFont val="Tahoma"/>
            <family val="2"/>
          </rPr>
          <t xml:space="preserve">
Auf Basis der angegebenen Nettobuchtenfläche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M40" authorId="0" shapeId="0">
      <text>
        <r>
          <rPr>
            <b/>
            <sz val="8"/>
            <color indexed="81"/>
            <rFont val="Tahoma"/>
            <family val="2"/>
          </rPr>
          <t>Tatsächliche Tierplätze (TP):</t>
        </r>
        <r>
          <rPr>
            <sz val="8"/>
            <color indexed="81"/>
            <rFont val="Tahoma"/>
            <family val="2"/>
          </rPr>
          <t xml:space="preserve">
Anzugeben ist die tatsächlich geplante Belegung der Buchten aufgrund der zur Verfügung stehenden Nettobuchtenfläche. Diese kann gegebenenfalls aufgrund verfahrenstechnischer oder weiterer Aspekte geringer sein als die rechnerisch mögliche.</t>
        </r>
      </text>
    </comment>
    <comment ref="O40" authorId="0" shapeId="0">
      <text>
        <r>
          <rPr>
            <b/>
            <sz val="8"/>
            <color indexed="81"/>
            <rFont val="Tahoma"/>
            <family val="2"/>
          </rPr>
          <t>Nettobuchtenfläche (mögliche Tierplätze):</t>
        </r>
        <r>
          <rPr>
            <sz val="8"/>
            <color indexed="81"/>
            <rFont val="Tahoma"/>
            <family val="2"/>
          </rPr>
          <t xml:space="preserve">
Auf Basis der angegebenen Nettobuchtenfläche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J46" authorId="0" shapeId="0">
      <text>
        <r>
          <rPr>
            <b/>
            <sz val="8"/>
            <color indexed="81"/>
            <rFont val="Tahoma"/>
            <family val="2"/>
          </rPr>
          <t>Endmastplätze rechnerisch möglich:</t>
        </r>
        <r>
          <rPr>
            <sz val="8"/>
            <color indexed="81"/>
            <rFont val="Tahoma"/>
            <family val="2"/>
          </rPr>
          <t xml:space="preserve">
Aus Nr. 2 können die rechnerisch maximal möglichen Endmastplätze übernommen werden. Hierbei muss sichergestellt sein, dass buchtenindividuell sowohl die jeweilige Nettobuchtenfläche wie auch die Liegefläche je Tiergruppe eingehalten wird.</t>
        </r>
      </text>
    </comment>
    <comment ref="J47" authorId="0" shapeId="0">
      <text>
        <r>
          <rPr>
            <b/>
            <sz val="8"/>
            <color indexed="81"/>
            <rFont val="Tahoma"/>
            <family val="2"/>
          </rPr>
          <t>Endmastplätze tatsächlich möglich:</t>
        </r>
        <r>
          <rPr>
            <sz val="8"/>
            <color indexed="81"/>
            <rFont val="Tahoma"/>
            <family val="2"/>
          </rPr>
          <t xml:space="preserve">
Anzugeben ist die tatsächlich geplante Belegung des Stalles. Diese kann gegebenenfalls aufgrund verfahrenstechnischer oder weiterer Aspekte geringer sein als die rechnerisch mögliche. Bei der Ermittlung der Endmastplätze gilt, dass für alle dort aufgestallten und fördertechnisch beantragten Tiere sichergestellt sein muss, dass für diese während der gesamten Mast vorgegebenen Standards eingehalten wurden.</t>
        </r>
      </text>
    </comment>
    <comment ref="J48" authorId="0" shapeId="0">
      <text>
        <r>
          <rPr>
            <b/>
            <sz val="8"/>
            <color indexed="81"/>
            <rFont val="Tahoma"/>
            <family val="2"/>
          </rPr>
          <t>i 14 Geplante Umtriebe im Kalenderjahr:</t>
        </r>
        <r>
          <rPr>
            <sz val="8"/>
            <color indexed="81"/>
            <rFont val="Tahoma"/>
            <family val="2"/>
          </rPr>
          <t xml:space="preserve">
Bei Buchtenendbelegung ist eine maximale Umtriebszahl von 4, bei Umstallmanagement ist eine maximale Umtriebszahl von 5 möglich.</t>
        </r>
      </text>
    </comment>
    <comment ref="O49" authorId="0" shapeId="0">
      <text>
        <r>
          <rPr>
            <b/>
            <sz val="8"/>
            <color indexed="81"/>
            <rFont val="Tahoma"/>
            <family val="2"/>
          </rPr>
          <t xml:space="preserve">Feld überschreibbar:
</t>
        </r>
        <r>
          <rPr>
            <sz val="8"/>
            <color indexed="81"/>
            <rFont val="Tahoma"/>
            <family val="2"/>
          </rPr>
          <t xml:space="preserve">Formel = O47 * O48
</t>
        </r>
      </text>
    </comment>
  </commentList>
</comments>
</file>

<file path=xl/comments4.xml><?xml version="1.0" encoding="utf-8"?>
<comments xmlns="http://schemas.openxmlformats.org/spreadsheetml/2006/main">
  <authors>
    <author>Müller, Richard (LEL)</author>
  </authors>
  <commentList>
    <comment ref="F7" authorId="0" shapeId="0">
      <text>
        <r>
          <rPr>
            <sz val="8"/>
            <color indexed="81"/>
            <rFont val="Tahoma"/>
            <family val="2"/>
          </rPr>
          <t>wie Futtertröge, Beschäftigungsautomaten u.w.</t>
        </r>
      </text>
    </comment>
    <comment ref="O7" authorId="0" shapeId="0">
      <text>
        <r>
          <rPr>
            <sz val="8"/>
            <color indexed="81"/>
            <rFont val="Tahoma"/>
            <family val="2"/>
          </rPr>
          <t>wie Futtertröge, Beschäftigungsautomaten u.w.</t>
        </r>
      </text>
    </comment>
    <comment ref="F59" authorId="0" shapeId="0">
      <text>
        <r>
          <rPr>
            <sz val="8"/>
            <color indexed="81"/>
            <rFont val="Tahoma"/>
            <family val="2"/>
          </rPr>
          <t>wie Futtertröge, Beschäftigungsautomaten u.w.</t>
        </r>
      </text>
    </comment>
    <comment ref="O59" authorId="0" shapeId="0">
      <text>
        <r>
          <rPr>
            <sz val="8"/>
            <color indexed="81"/>
            <rFont val="Tahoma"/>
            <family val="2"/>
          </rPr>
          <t>wie Futtertröge, Beschäftigungsautomaten u.w.</t>
        </r>
      </text>
    </comment>
  </commentList>
</comments>
</file>

<file path=xl/comments5.xml><?xml version="1.0" encoding="utf-8"?>
<comments xmlns="http://schemas.openxmlformats.org/spreadsheetml/2006/main">
  <authors>
    <author>Müller, Richard (LEL)</author>
  </authors>
  <commentList>
    <comment ref="F7" authorId="0" shapeId="0">
      <text>
        <r>
          <rPr>
            <sz val="8"/>
            <color indexed="81"/>
            <rFont val="Tahoma"/>
            <family val="2"/>
          </rPr>
          <t>wie Futtertröge, Beschäftigungsautomaten u.w.</t>
        </r>
      </text>
    </comment>
    <comment ref="O7" authorId="0" shapeId="0">
      <text>
        <r>
          <rPr>
            <sz val="8"/>
            <color indexed="81"/>
            <rFont val="Tahoma"/>
            <family val="2"/>
          </rPr>
          <t>wie Futtertröge, Beschäftigungsautomaten u.w.</t>
        </r>
      </text>
    </comment>
    <comment ref="X7" authorId="0" shapeId="0">
      <text>
        <r>
          <rPr>
            <sz val="8"/>
            <color indexed="81"/>
            <rFont val="Tahoma"/>
            <family val="2"/>
          </rPr>
          <t>wie Futtertröge, Beschäftigungsautomaten u.w.</t>
        </r>
      </text>
    </comment>
    <comment ref="AG7" authorId="0" shapeId="0">
      <text>
        <r>
          <rPr>
            <sz val="8"/>
            <color indexed="81"/>
            <rFont val="Tahoma"/>
            <family val="2"/>
          </rPr>
          <t>wie Futtertröge, Beschäftigungsautomaten u.w.</t>
        </r>
      </text>
    </comment>
    <comment ref="F59" authorId="0" shapeId="0">
      <text>
        <r>
          <rPr>
            <sz val="8"/>
            <color indexed="81"/>
            <rFont val="Tahoma"/>
            <family val="2"/>
          </rPr>
          <t>wie Futtertröge, Beschäftigungsautomaten u.w.</t>
        </r>
      </text>
    </comment>
    <comment ref="O59" authorId="0" shapeId="0">
      <text>
        <r>
          <rPr>
            <sz val="8"/>
            <color indexed="81"/>
            <rFont val="Tahoma"/>
            <family val="2"/>
          </rPr>
          <t>wie Futtertröge, Beschäftigungsautomaten u.w.</t>
        </r>
      </text>
    </comment>
    <comment ref="X59" authorId="0" shapeId="0">
      <text>
        <r>
          <rPr>
            <sz val="8"/>
            <color indexed="81"/>
            <rFont val="Tahoma"/>
            <family val="2"/>
          </rPr>
          <t>wie Futtertröge, Beschäftigungsautomaten u.w.</t>
        </r>
      </text>
    </comment>
    <comment ref="AG59" authorId="0" shapeId="0">
      <text>
        <r>
          <rPr>
            <sz val="8"/>
            <color indexed="81"/>
            <rFont val="Tahoma"/>
            <family val="2"/>
          </rPr>
          <t>wie Futtertröge, Beschäftigungsautomaten u.w.</t>
        </r>
      </text>
    </comment>
  </commentList>
</comments>
</file>

<file path=xl/sharedStrings.xml><?xml version="1.0" encoding="utf-8"?>
<sst xmlns="http://schemas.openxmlformats.org/spreadsheetml/2006/main" count="601" uniqueCount="209">
  <si>
    <t>davon</t>
  </si>
  <si>
    <t>bis 50 kg</t>
  </si>
  <si>
    <t>50 bis 120 kg</t>
  </si>
  <si>
    <t>über 120 kg</t>
  </si>
  <si>
    <t>Anzahl Tierplätze (TP) aufgeteilt nach Gewichtsbereichen</t>
  </si>
  <si>
    <t>Stck.</t>
  </si>
  <si>
    <t>Summe geplante Tiere für die Erzeugung</t>
  </si>
  <si>
    <t>Umtr.</t>
  </si>
  <si>
    <t>geplante Erzeugung Tiere im Kalenderjahr</t>
  </si>
  <si>
    <t>Liegefläche</t>
  </si>
  <si>
    <t>ja</t>
  </si>
  <si>
    <t>nein</t>
  </si>
  <si>
    <t>Beschäftigung</t>
  </si>
  <si>
    <t>Kühlpad</t>
  </si>
  <si>
    <t>Hochdruckbefeuchtung</t>
  </si>
  <si>
    <t>Unterflurzuluft</t>
  </si>
  <si>
    <t>Anlagen</t>
  </si>
  <si>
    <t>Lageplan (Bereich Maßnahme ersichtlich)</t>
  </si>
  <si>
    <t>exemplarischer Möbilierungsplan Bucht</t>
  </si>
  <si>
    <t>Auslauf</t>
  </si>
  <si>
    <t>1.</t>
  </si>
  <si>
    <t>2.</t>
  </si>
  <si>
    <t>3.</t>
  </si>
  <si>
    <t>4.</t>
  </si>
  <si>
    <t>5.</t>
  </si>
  <si>
    <t>6.</t>
  </si>
  <si>
    <t>7.</t>
  </si>
  <si>
    <t>Bearbeitungs-spalte</t>
  </si>
  <si>
    <t>Datum</t>
  </si>
  <si>
    <t xml:space="preserve">alternativ: Einstreu im Liegebereich mit Langstroh (&gt; 5 cm) (Festmist) </t>
  </si>
  <si>
    <t>Niederdruckbefeuchtung im zentralen Zuluftbereich</t>
  </si>
  <si>
    <t>Boden-/Wand-/Deckenkühlung</t>
  </si>
  <si>
    <t>Beschäftigungsautomat mit Stroh*</t>
  </si>
  <si>
    <t>8.</t>
  </si>
  <si>
    <t>Stall erfüllt die erforderlichen Voraussetzungen der Premiumstufe.</t>
  </si>
  <si>
    <t>Stall erfüllt die erforderlichen Voraussetzungen der Einstiegsstufe.</t>
  </si>
  <si>
    <t>Die Voraussetzungen für eine Förderung des Stalles sind nicht gegeben.</t>
  </si>
  <si>
    <t>aufgehängtes organisches Beschäftigungsmaterial**</t>
  </si>
  <si>
    <t>Stall- und Buchtenpläne mit Belegungszahlen (für Maßnahme)</t>
  </si>
  <si>
    <t>Offenfrontstall</t>
  </si>
  <si>
    <t xml:space="preserve">Name, Ort </t>
  </si>
  <si>
    <t xml:space="preserve">Unternehmens-Nr. </t>
  </si>
  <si>
    <t xml:space="preserve">                      </t>
  </si>
  <si>
    <t xml:space="preserve"> automatisierte Berechnung</t>
  </si>
  <si>
    <t xml:space="preserve"> manuelle Eingabe</t>
  </si>
  <si>
    <r>
      <t>m</t>
    </r>
    <r>
      <rPr>
        <vertAlign val="superscript"/>
        <sz val="10"/>
        <color indexed="8"/>
        <rFont val="Arial"/>
        <family val="2"/>
      </rPr>
      <t>2</t>
    </r>
  </si>
  <si>
    <r>
      <rPr>
        <b/>
        <sz val="10"/>
        <color indexed="8"/>
        <rFont val="Arial"/>
        <family val="2"/>
      </rPr>
      <t>Liegefläche</t>
    </r>
    <r>
      <rPr>
        <sz val="10"/>
        <color indexed="8"/>
        <rFont val="Calibri"/>
        <family val="2"/>
      </rPr>
      <t xml:space="preserve"> gesamt  i</t>
    </r>
    <r>
      <rPr>
        <vertAlign val="superscript"/>
        <sz val="10"/>
        <color indexed="8"/>
        <rFont val="Calibri"/>
        <family val="2"/>
      </rPr>
      <t>3</t>
    </r>
  </si>
  <si>
    <r>
      <t>Endmastplätze rechnerisch möglich i</t>
    </r>
    <r>
      <rPr>
        <vertAlign val="superscript"/>
        <sz val="10"/>
        <color indexed="8"/>
        <rFont val="Arial"/>
        <family val="2"/>
      </rPr>
      <t>8</t>
    </r>
  </si>
  <si>
    <r>
      <t>Endmastplätze* tatsächlich i</t>
    </r>
    <r>
      <rPr>
        <vertAlign val="superscript"/>
        <sz val="10"/>
        <color indexed="8"/>
        <rFont val="Arial"/>
        <family val="2"/>
      </rPr>
      <t>9</t>
    </r>
  </si>
  <si>
    <r>
      <t>planbefestigt mit Minimaleinstreu i</t>
    </r>
    <r>
      <rPr>
        <vertAlign val="superscript"/>
        <sz val="10"/>
        <color indexed="8"/>
        <rFont val="Arial"/>
        <family val="2"/>
      </rPr>
      <t>10</t>
    </r>
  </si>
  <si>
    <r>
      <t>planbefestigt mit verformbarer Gummimatte i</t>
    </r>
    <r>
      <rPr>
        <vertAlign val="superscript"/>
        <sz val="10"/>
        <color indexed="8"/>
        <rFont val="Arial"/>
        <family val="2"/>
      </rPr>
      <t>11</t>
    </r>
  </si>
  <si>
    <r>
      <t>alternativ: planbefestigt mit Einstreu (Festmist) i</t>
    </r>
    <r>
      <rPr>
        <vertAlign val="superscript"/>
        <sz val="10"/>
        <color indexed="8"/>
        <rFont val="Arial"/>
        <family val="2"/>
      </rPr>
      <t>12</t>
    </r>
  </si>
  <si>
    <t>(automatisiert)</t>
  </si>
  <si>
    <t xml:space="preserve"> (korrigiert)</t>
  </si>
  <si>
    <t xml:space="preserve">mögliche TP  i4  </t>
  </si>
  <si>
    <t xml:space="preserve">tatsächliche TP i6 </t>
  </si>
  <si>
    <r>
      <rPr>
        <b/>
        <sz val="10"/>
        <color indexed="8"/>
        <rFont val="Arial"/>
        <family val="2"/>
      </rPr>
      <t>Nettobuchtenfläche</t>
    </r>
    <r>
      <rPr>
        <sz val="10"/>
        <color indexed="8"/>
        <rFont val="Arial"/>
        <family val="2"/>
      </rPr>
      <t xml:space="preserve"> </t>
    </r>
  </si>
  <si>
    <r>
      <rPr>
        <b/>
        <sz val="10"/>
        <color indexed="8"/>
        <rFont val="Arial"/>
        <family val="2"/>
      </rPr>
      <t>Liegefläche</t>
    </r>
    <r>
      <rPr>
        <sz val="10"/>
        <color indexed="8"/>
        <rFont val="Arial"/>
        <family val="2"/>
      </rPr>
      <t/>
    </r>
  </si>
  <si>
    <t xml:space="preserve"> mögliche TP i5 </t>
  </si>
  <si>
    <t xml:space="preserve">tatsächliche TP i7 </t>
  </si>
  <si>
    <t>Sonstiges:</t>
  </si>
  <si>
    <t>Handzeichen</t>
  </si>
  <si>
    <t xml:space="preserve"> Antragsteller </t>
  </si>
  <si>
    <t xml:space="preserve"> * für jeden beantragten Stall ist ein Formblatt auszufüllen</t>
  </si>
  <si>
    <t>Gesamtbewertung des LRA</t>
  </si>
  <si>
    <r>
      <t xml:space="preserve"> Stall Nr.</t>
    </r>
    <r>
      <rPr>
        <b/>
        <vertAlign val="superscript"/>
        <sz val="11"/>
        <color indexed="8"/>
        <rFont val="Arial"/>
        <family val="2"/>
      </rPr>
      <t xml:space="preserve"> *</t>
    </r>
  </si>
  <si>
    <r>
      <t>Stallgrundfläche (gesamt) i</t>
    </r>
    <r>
      <rPr>
        <b/>
        <vertAlign val="superscript"/>
        <sz val="11"/>
        <color indexed="8"/>
        <rFont val="Arial"/>
        <family val="2"/>
      </rPr>
      <t>1</t>
    </r>
  </si>
  <si>
    <r>
      <t xml:space="preserve">Unterstützung der Thermoregulation (Kühlung) </t>
    </r>
    <r>
      <rPr>
        <sz val="11"/>
        <color indexed="8"/>
        <rFont val="Arial"/>
        <family val="2"/>
      </rPr>
      <t xml:space="preserve"> (mind. 1 Angabe erforderlich)</t>
    </r>
  </si>
  <si>
    <t>(= Summe Nettobuchtenfläche)</t>
  </si>
  <si>
    <t xml:space="preserve">uneingeschränkt nutzbare Stallfläche gesamt </t>
  </si>
  <si>
    <r>
      <rPr>
        <b/>
        <sz val="10"/>
        <color indexed="8"/>
        <rFont val="Arial"/>
        <family val="2"/>
      </rPr>
      <t>Nettobuchtenfläche</t>
    </r>
    <r>
      <rPr>
        <sz val="10"/>
        <color indexed="8"/>
        <rFont val="Calibri"/>
        <family val="2"/>
      </rPr>
      <t xml:space="preserve"> gesamt i</t>
    </r>
    <r>
      <rPr>
        <vertAlign val="superscript"/>
        <sz val="10"/>
        <color indexed="8"/>
        <rFont val="Calibri"/>
        <family val="2"/>
      </rPr>
      <t>2</t>
    </r>
  </si>
  <si>
    <t>Vorgabe je Tier</t>
  </si>
  <si>
    <t xml:space="preserve">aufgeteilt nach </t>
  </si>
  <si>
    <t>Gewichtsbereichen</t>
  </si>
  <si>
    <t>Voraussetzungen nur teilweise erfüllt. Kürzung nach Art 35 erforderlich.</t>
  </si>
  <si>
    <r>
      <rPr>
        <b/>
        <sz val="10"/>
        <color indexed="8"/>
        <rFont val="Arial"/>
        <family val="2"/>
      </rPr>
      <t>Innenfläche</t>
    </r>
    <r>
      <rPr>
        <sz val="10"/>
        <color indexed="8"/>
        <rFont val="Calibri"/>
        <family val="2"/>
      </rPr>
      <t xml:space="preserve"> gesamt i</t>
    </r>
    <r>
      <rPr>
        <vertAlign val="superscript"/>
        <sz val="10"/>
        <color indexed="8"/>
        <rFont val="Calibri"/>
        <family val="2"/>
      </rPr>
      <t>2</t>
    </r>
  </si>
  <si>
    <r>
      <rPr>
        <b/>
        <sz val="10"/>
        <color indexed="8"/>
        <rFont val="Arial"/>
        <family val="2"/>
      </rPr>
      <t>Auslauffläche</t>
    </r>
    <r>
      <rPr>
        <sz val="10"/>
        <color indexed="8"/>
        <rFont val="Calibri"/>
        <family val="2"/>
      </rPr>
      <t xml:space="preserve"> gesamt  i</t>
    </r>
    <r>
      <rPr>
        <vertAlign val="superscript"/>
        <sz val="10"/>
        <color indexed="8"/>
        <rFont val="Calibri"/>
        <family val="2"/>
      </rPr>
      <t>3</t>
    </r>
  </si>
  <si>
    <t>Innenfläche</t>
  </si>
  <si>
    <r>
      <rPr>
        <b/>
        <sz val="10"/>
        <color indexed="8"/>
        <rFont val="Arial"/>
        <family val="2"/>
      </rPr>
      <t>Auslauffläche</t>
    </r>
    <r>
      <rPr>
        <sz val="10"/>
        <color indexed="8"/>
        <rFont val="Calibri"/>
        <family val="2"/>
      </rPr>
      <t/>
    </r>
  </si>
  <si>
    <t>Liegefläche planbefestigt</t>
  </si>
  <si>
    <t>Liegefläche mit Langstroh (&gt; 5 cm) als Einstreu und zur Beschäftigung</t>
  </si>
  <si>
    <t>Auslauf ins Freie</t>
  </si>
  <si>
    <t xml:space="preserve"> *mind. 1 Platz je 12 Tiere,   ** mind. 2 Elemente je 12 Tiere</t>
  </si>
  <si>
    <r>
      <t xml:space="preserve">Unterstützung der Thermoregulation (Kühlung) </t>
    </r>
    <r>
      <rPr>
        <sz val="11"/>
        <color indexed="8"/>
        <rFont val="Arial"/>
        <family val="2"/>
      </rPr>
      <t xml:space="preserve"> </t>
    </r>
    <r>
      <rPr>
        <sz val="9"/>
        <color indexed="8"/>
        <rFont val="Arial"/>
        <family val="2"/>
      </rPr>
      <t>(mind. 1 Angabe erforderlich)</t>
    </r>
  </si>
  <si>
    <t xml:space="preserve"> Berechnetes Feld</t>
  </si>
  <si>
    <t>Hinweise zu den Arbeitsblättern der FAKT-Tierwohlmaßnahmen</t>
  </si>
  <si>
    <t xml:space="preserve"> Eingabefeld, ungeschützt</t>
  </si>
  <si>
    <t>Mit den TAB-Taste kann von Eingabe- zu Eingabefeld gesprungen werden.</t>
  </si>
  <si>
    <t>Für jeden beantragten Stall ist ein Formblatt auszufüllen.</t>
  </si>
  <si>
    <t xml:space="preserve"> Kommentar oder Infofeld mit Erläuterungen</t>
  </si>
  <si>
    <t>Nutzbare Stallfläche gesamt (uneingeschränkt nutzbar):</t>
  </si>
  <si>
    <t xml:space="preserve">i 1: </t>
  </si>
  <si>
    <t>Es ist differenziert nach Gewichtsbereich die jeweilige Nettobuchtenfläche (gesamt) anzugeben.</t>
  </si>
  <si>
    <t>Nettobuchtenfläche gesamt:</t>
  </si>
  <si>
    <t xml:space="preserve">i 2: </t>
  </si>
  <si>
    <t>Es ist differenziert nach Gewichtsbereich die jeweilige Liegefläche (gesamt) anzugeben.</t>
  </si>
  <si>
    <t>Liegefläche gesamt:</t>
  </si>
  <si>
    <t xml:space="preserve">i 3: </t>
  </si>
  <si>
    <t>Erläuterungen zum Arbeitsblatt Antrag Tierwohl Mastschweine</t>
  </si>
  <si>
    <t xml:space="preserve">Die gesamte Fläche des Stalles für die vorgesehene Maßnahme, welche von den Tieren uneingeschränkt genutzt </t>
  </si>
  <si>
    <t xml:space="preserve">beziehungsweise ohne Behinderung über- oder unterquert werden kann. Die nutzbare Stallgrundfläche (gesamt) </t>
  </si>
  <si>
    <t>ergibt sich aus der Addition der nachfolgend aufgeführten gewichtsspezifisch zur Verfügung stehenden Teilflächen</t>
  </si>
  <si>
    <t>Nettobuchtenfläche (mögliche Tierplätze):</t>
  </si>
  <si>
    <t xml:space="preserve">i 4: </t>
  </si>
  <si>
    <t>Auf Basis der angegebenen Nettobuchtenfläche (gesamt) können mit Hilfe der jeweils hier zugehörigen Flächen-</t>
  </si>
  <si>
    <t xml:space="preserve">vorgaben je Tier rechnerisch die möglichen Stallplätze je Gewichtsbereich ermittelt werden. Unberücksichtigt </t>
  </si>
  <si>
    <t>bleibt hierbei jedoch der Rundungsfehler, da bei Ermittlung der Buchtenbelegung immer abgerundet werden muss.</t>
  </si>
  <si>
    <t>Liegefläche (mögliche Tierplätze):</t>
  </si>
  <si>
    <t xml:space="preserve">i 5: </t>
  </si>
  <si>
    <t xml:space="preserve">Auf Basis der angegebenen Liegefläche (gesamt) können mit Hilfe der jeweils hier zugehörigen Flächenvorgaben </t>
  </si>
  <si>
    <t>je Tier rechnerisch die möglichen Stallplätze je Gewichtsbereich ermittelt werden. Unberücksichtigt bleibt hierbei</t>
  </si>
  <si>
    <t>jedoch der Rundungsfehler, da bei Ermittlung der Buchtenbelegung immer abgerundet werden muss.</t>
  </si>
  <si>
    <t>Tatsächliche Tierplätze (TP):</t>
  </si>
  <si>
    <t xml:space="preserve">i 6: </t>
  </si>
  <si>
    <t>Anzugeben ist die tatsächlich geplante Belegung der Buchten aufgrund der zur Verfügung stehenden Nettobuchten-</t>
  </si>
  <si>
    <t>fläche. Diese kann gegebenenfalls aufgrund verfahrenstechnischer oder weiterer Aspekte geringer sein als die</t>
  </si>
  <si>
    <t>rechnerisch mögliche.</t>
  </si>
  <si>
    <t xml:space="preserve">i 7: </t>
  </si>
  <si>
    <t xml:space="preserve">Anzugeben ist die tatsächlich geplante Belegung der Buchten aufgrund der zur Verfügung stehenden Liegefläche. </t>
  </si>
  <si>
    <t>Diese kann gegebenenfalls aufgrund verfahrenstechnischer oder weiterer Aspekte geringer sein als die</t>
  </si>
  <si>
    <t>Endmastplätze rechnerisch möglich:</t>
  </si>
  <si>
    <t xml:space="preserve">i 8: </t>
  </si>
  <si>
    <t>Aus Nr. 2 können die rechnerisch maximal möglichen Endmastplätze übernommen werden. Hierbei muss sicher-</t>
  </si>
  <si>
    <t xml:space="preserve">gestellt sein, dass buchtenindividuell sowohl die jeweilige Nettobuchtenfläche wie auch die Liegefläche je </t>
  </si>
  <si>
    <t>Tiergruppe eingehalten wird.</t>
  </si>
  <si>
    <t>Endmastplätze tatsächlich möglich:</t>
  </si>
  <si>
    <t xml:space="preserve">i 9: </t>
  </si>
  <si>
    <t xml:space="preserve">Anzugeben ist die tatsächlich geplante Belegung des Stalles. Diese kann gegebenenfalls aufgrund verfahrens- </t>
  </si>
  <si>
    <t xml:space="preserve">technischer oder weiterer Aspekte geringer sein als die rechnerisch mögliche. Bei der Ermittlung der </t>
  </si>
  <si>
    <t xml:space="preserve">Endmastplätze gilt, dass für alle dort aufgestallten und fördertechnisch beantragten Tiere sichergestellt sein muss, </t>
  </si>
  <si>
    <t>Planbefestigt mit Minimaleinstreu:</t>
  </si>
  <si>
    <t xml:space="preserve">i 10: </t>
  </si>
  <si>
    <t>Planbefestigt mit verformbarer Gummimatte:</t>
  </si>
  <si>
    <t>i 11:</t>
  </si>
  <si>
    <t>Liegebereich muss ganzflächig mit Stroh (Strohmatte) bedeckt sein.</t>
  </si>
  <si>
    <t>Alternativ: planbefestigt mit Einstreu:</t>
  </si>
  <si>
    <t>i 12:</t>
  </si>
  <si>
    <t>Beachten Sie bitte auch die Hinweise zu den einzelnen Eingabefeldern unter den Kommentaren</t>
  </si>
  <si>
    <t>* Plätze für die durchgehend von 30 kg - Aufstallung die Haltungsanforderungen erfüllt sind</t>
  </si>
  <si>
    <t>Einweichanlage (nur in frei belüfteten Systemen)</t>
  </si>
  <si>
    <t xml:space="preserve">Boden darf bis zu 3 % Perforation aufweisen und/oder leichtes Gefälle haben. </t>
  </si>
  <si>
    <t>Minimaleinstreu: mindestens 20 g Stroh je Tier und Tag.</t>
  </si>
  <si>
    <t>Boden darf bis zu 3 % Perforation aufweisen und/oder leichtes Gefälle haben.</t>
  </si>
  <si>
    <t>Gummimatte: Eindruck der Klaue auf Oberfläche muss deutlich erkennbar sein.</t>
  </si>
  <si>
    <t>beziehungsweise in den Arbeitsblättern &lt;Schweine Erläuterungen&gt; und &lt;Hühner Erläuterungen&gt;.</t>
  </si>
  <si>
    <t>dass für diese während der gesamten Mast vorgegebenen Standards eingehalten wurden.</t>
  </si>
  <si>
    <t>Verfahren</t>
  </si>
  <si>
    <t>08 -</t>
  </si>
  <si>
    <t xml:space="preserve"> Buchtenendbelegung Einstallung</t>
  </si>
  <si>
    <t xml:space="preserve"> Umstallmanagement von </t>
  </si>
  <si>
    <t xml:space="preserve"> Vor- und Hauptmast</t>
  </si>
  <si>
    <t xml:space="preserve">Buchtengenaue Ermittlung der Tierplätze nach den FAKT-Vorgaben  </t>
  </si>
  <si>
    <t>Vormast (bis 50 kg)</t>
  </si>
  <si>
    <t>2) Liegefläche</t>
  </si>
  <si>
    <t>3) Innenfläche</t>
  </si>
  <si>
    <t>4) Auslauffläche</t>
  </si>
  <si>
    <t xml:space="preserve">Länge </t>
  </si>
  <si>
    <t>Breite</t>
  </si>
  <si>
    <t>Bruttofläche</t>
  </si>
  <si>
    <t>Tierzahl je Bucht</t>
  </si>
  <si>
    <t>Bucht Nr.</t>
  </si>
  <si>
    <t>Netto-buchtenfläche</t>
  </si>
  <si>
    <t xml:space="preserve"> 1) Nettofläche</t>
  </si>
  <si>
    <t xml:space="preserve"> m²</t>
  </si>
  <si>
    <t xml:space="preserve">Fläche / Tier </t>
  </si>
  <si>
    <t>[m²]</t>
  </si>
  <si>
    <t>[m]</t>
  </si>
  <si>
    <t>[Stück]</t>
  </si>
  <si>
    <t xml:space="preserve">abzüglich Einbauten </t>
  </si>
  <si>
    <t xml:space="preserve"> Nettobuchtenfläche und Tierzahl</t>
  </si>
  <si>
    <t>Endmast 50 bis 120 kg</t>
  </si>
  <si>
    <t>Endmast über 120 kg</t>
  </si>
  <si>
    <t>Die Ermittlung der Flächen kann entweder direkt im Arbeitsblatt &lt;Schweine Einstieg&gt; bzw.</t>
  </si>
  <si>
    <t xml:space="preserve">&lt;Schweine Premium&gt; erfolgen oder mit Hilfe der Einzelbuchtenberechnung in den Arbeitsblättern </t>
  </si>
  <si>
    <t>&lt;Detail Einstieg Schweinemast&gt; bzw. &lt;Detail Premium Schweinemast&gt;.</t>
  </si>
  <si>
    <t>i 13:</t>
  </si>
  <si>
    <r>
      <t xml:space="preserve"> Ausstallung von Tieren schwerer und leichter als 120 kg </t>
    </r>
    <r>
      <rPr>
        <b/>
        <sz val="10"/>
        <color indexed="8"/>
        <rFont val="Arial"/>
        <family val="2"/>
      </rPr>
      <t>i</t>
    </r>
    <r>
      <rPr>
        <b/>
        <vertAlign val="superscript"/>
        <sz val="10"/>
        <color indexed="8"/>
        <rFont val="Arial"/>
        <family val="2"/>
      </rPr>
      <t>13</t>
    </r>
  </si>
  <si>
    <t>Ausstallung von Tieren schwerer und leichter als 120 kg</t>
  </si>
  <si>
    <t xml:space="preserve">Es ist der Ausstallgewichtsbereich auszufüllen mit der Summenzahl beider Gewichtsbereiche, </t>
  </si>
  <si>
    <t>Geplante Umtriebe im Kalenderjahr:</t>
  </si>
  <si>
    <t xml:space="preserve">i 14 </t>
  </si>
  <si>
    <t>bei welchem die Mehrzahl der Tiere ausgestallt wird. Die jeweiligen Haltungsvorgaben werden eingehalten.</t>
  </si>
  <si>
    <t xml:space="preserve"> </t>
  </si>
  <si>
    <r>
      <t>geplante Umtriebe im Kalenderjahr  i</t>
    </r>
    <r>
      <rPr>
        <vertAlign val="superscript"/>
        <sz val="10"/>
        <color indexed="8"/>
        <rFont val="Arial"/>
        <family val="2"/>
      </rPr>
      <t>14</t>
    </r>
  </si>
  <si>
    <t>Änderungsnachweis</t>
  </si>
  <si>
    <t>Version 1.4 vom 10.11.2017</t>
  </si>
  <si>
    <t>Zelle</t>
  </si>
  <si>
    <t>A/B 60</t>
  </si>
  <si>
    <t>neu: Kommentar i14</t>
  </si>
  <si>
    <t>Arbeitsblatt</t>
  </si>
  <si>
    <t>Erläuterungen</t>
  </si>
  <si>
    <t>Einstieg</t>
  </si>
  <si>
    <t>J 36</t>
  </si>
  <si>
    <t>O 37</t>
  </si>
  <si>
    <t>überschreibbar; Kommentar</t>
  </si>
  <si>
    <t>O 34</t>
  </si>
  <si>
    <t>Summe aller drei Gewichtsbereiche</t>
  </si>
  <si>
    <t>zuvor Minimum aus Nettobuchtenfläche und Liegefläche je Gewichtsbereich</t>
  </si>
  <si>
    <t>Premium</t>
  </si>
  <si>
    <t>J 48</t>
  </si>
  <si>
    <t>O 49</t>
  </si>
  <si>
    <t>O 46</t>
  </si>
  <si>
    <t>zuvor Minimum aus Nettobuchtenfläche, Liegefläche, Innenfläche und Auslauffläche je Gewichtsbereich</t>
  </si>
  <si>
    <t>x</t>
  </si>
  <si>
    <t xml:space="preserve">Bei Buchtenendbelegung ist eine maximale Umtriebszahl von 4, bei Umstallmanagement ist eine maximale </t>
  </si>
  <si>
    <t>Umtriebszahl von 5 möglich.</t>
  </si>
  <si>
    <t>Buchtenendbelegung Einstallung</t>
  </si>
  <si>
    <t>Version 1.53</t>
  </si>
  <si>
    <t>Stand: 16.06.2021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</si>
</sst>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00\ _D_M_-;\-* #,##0.00\ _D_M_-;_-* &quot;-&quot;??\ _D_M_-;_-@_-"/>
    <numFmt numFmtId="166" formatCode="0.0"/>
    <numFmt numFmtId="167" formatCode="_-* #,##0\ _€_-;\-* #,##0\ _€_-;_-* &quot;-&quot;??\ _€_-;_-@_-"/>
  </numFmts>
  <fonts count="34" x14ac:knownFonts="1">
    <font>
      <sz val="11"/>
      <color theme="1"/>
      <name val="Calibri"/>
      <family val="2"/>
      <scheme val="minor"/>
    </font>
    <font>
      <sz val="11"/>
      <color theme="1"/>
      <name val="Arial"/>
      <family val="2"/>
    </font>
    <font>
      <sz val="10"/>
      <color indexed="8"/>
      <name val="Arial"/>
      <family val="2"/>
    </font>
    <font>
      <sz val="11"/>
      <color indexed="8"/>
      <name val="Arial"/>
      <family val="2"/>
    </font>
    <font>
      <sz val="10"/>
      <name val="Arial"/>
      <family val="2"/>
    </font>
    <font>
      <sz val="9"/>
      <color indexed="8"/>
      <name val="Arial"/>
      <family val="2"/>
    </font>
    <font>
      <b/>
      <sz val="10"/>
      <color indexed="8"/>
      <name val="Arial"/>
      <family val="2"/>
    </font>
    <font>
      <sz val="10"/>
      <color indexed="8"/>
      <name val="Calibri"/>
      <family val="2"/>
    </font>
    <font>
      <vertAlign val="superscript"/>
      <sz val="10"/>
      <color indexed="8"/>
      <name val="Arial"/>
      <family val="2"/>
    </font>
    <font>
      <vertAlign val="superscript"/>
      <sz val="10"/>
      <color indexed="8"/>
      <name val="Calibri"/>
      <family val="2"/>
    </font>
    <font>
      <b/>
      <vertAlign val="superscript"/>
      <sz val="11"/>
      <color indexed="8"/>
      <name val="Arial"/>
      <family val="2"/>
    </font>
    <font>
      <sz val="8"/>
      <color indexed="81"/>
      <name val="Tahoma"/>
      <family val="2"/>
    </font>
    <font>
      <b/>
      <sz val="8"/>
      <color indexed="81"/>
      <name val="Tahoma"/>
      <family val="2"/>
    </font>
    <font>
      <b/>
      <vertAlign val="superscript"/>
      <sz val="10"/>
      <color indexed="8"/>
      <name val="Arial"/>
      <family val="2"/>
    </font>
    <font>
      <sz val="11"/>
      <color theme="1"/>
      <name val="Calibri"/>
      <family val="2"/>
      <scheme val="minor"/>
    </font>
    <font>
      <sz val="10"/>
      <color theme="1"/>
      <name val="Arial"/>
      <family val="2"/>
    </font>
    <font>
      <sz val="10"/>
      <color theme="0"/>
      <name val="Arial"/>
      <family val="2"/>
    </font>
    <font>
      <b/>
      <sz val="10"/>
      <color theme="1"/>
      <name val="Arial"/>
      <family val="2"/>
    </font>
    <font>
      <u/>
      <sz val="11"/>
      <color theme="10"/>
      <name val="Calibri"/>
      <family val="2"/>
      <scheme val="minor"/>
    </font>
    <font>
      <u/>
      <sz val="13.2"/>
      <color theme="10"/>
      <name val="Arial"/>
      <family val="2"/>
    </font>
    <font>
      <sz val="10"/>
      <color rgb="FFFF0000"/>
      <name val="Arial"/>
      <family val="2"/>
    </font>
    <font>
      <sz val="11"/>
      <color theme="1"/>
      <name val="Arial"/>
      <family val="2"/>
    </font>
    <font>
      <b/>
      <sz val="14"/>
      <color theme="1"/>
      <name val="Arial"/>
      <family val="2"/>
    </font>
    <font>
      <b/>
      <sz val="11"/>
      <color theme="1"/>
      <name val="Arial"/>
      <family val="2"/>
    </font>
    <font>
      <sz val="10"/>
      <color theme="1"/>
      <name val="Calibri"/>
      <family val="2"/>
      <scheme val="minor"/>
    </font>
    <font>
      <sz val="9"/>
      <color theme="1"/>
      <name val="Arial"/>
      <family val="2"/>
    </font>
    <font>
      <b/>
      <sz val="11"/>
      <color rgb="FFFF0000"/>
      <name val="Arial"/>
      <family val="2"/>
    </font>
    <font>
      <b/>
      <sz val="10"/>
      <color rgb="FFFF0000"/>
      <name val="Arial"/>
      <family val="2"/>
    </font>
    <font>
      <b/>
      <sz val="16"/>
      <color theme="1"/>
      <name val="Arial"/>
      <family val="2"/>
    </font>
    <font>
      <b/>
      <sz val="12"/>
      <color theme="4"/>
      <name val="Arial"/>
      <family val="2"/>
    </font>
    <font>
      <b/>
      <sz val="12"/>
      <color rgb="FF0070C0"/>
      <name val="Arial"/>
      <family val="2"/>
    </font>
    <font>
      <b/>
      <sz val="12"/>
      <color theme="1"/>
      <name val="Arial"/>
      <family val="2"/>
    </font>
    <font>
      <sz val="8"/>
      <color theme="1"/>
      <name val="Arial"/>
      <family val="2"/>
    </font>
    <font>
      <b/>
      <sz val="12"/>
      <color rgb="FFFF0000"/>
      <name val="Arial"/>
      <family val="2"/>
    </font>
  </fonts>
  <fills count="10">
    <fill>
      <patternFill patternType="none"/>
    </fill>
    <fill>
      <patternFill patternType="gray125"/>
    </fill>
    <fill>
      <patternFill patternType="solid">
        <fgColor rgb="FFFFFFCC"/>
        <bgColor indexed="64"/>
      </patternFill>
    </fill>
    <fill>
      <patternFill patternType="solid">
        <fgColor rgb="FF99FF3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00FF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hair">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s>
  <cellStyleXfs count="19">
    <xf numFmtId="0" fontId="0" fillId="0" borderId="0"/>
    <xf numFmtId="0" fontId="19" fillId="0" borderId="0" applyNumberFormat="0" applyFill="0" applyBorder="0" applyAlignment="0" applyProtection="0">
      <alignment vertical="top"/>
      <protection locked="0"/>
    </xf>
    <xf numFmtId="0" fontId="18" fillId="0" borderId="0" applyNumberFormat="0" applyFill="0" applyBorder="0" applyAlignment="0" applyProtection="0"/>
    <xf numFmtId="164" fontId="1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14" fillId="0" borderId="0"/>
    <xf numFmtId="0" fontId="4" fillId="0" borderId="0"/>
    <xf numFmtId="0" fontId="1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cellStyleXfs>
  <cellXfs count="228">
    <xf numFmtId="0" fontId="0" fillId="0" borderId="0" xfId="0"/>
    <xf numFmtId="0" fontId="15" fillId="0" borderId="0" xfId="14" applyFont="1" applyAlignment="1" applyProtection="1">
      <alignment vertical="center"/>
      <protection locked="0"/>
    </xf>
    <xf numFmtId="0" fontId="17" fillId="2" borderId="1" xfId="14" applyFont="1" applyFill="1" applyBorder="1" applyAlignment="1" applyProtection="1">
      <alignment horizontal="center" vertical="center"/>
      <protection locked="0"/>
    </xf>
    <xf numFmtId="0" fontId="15" fillId="2" borderId="1" xfId="14" applyFont="1" applyFill="1" applyBorder="1" applyAlignment="1" applyProtection="1">
      <alignment horizontal="center" vertical="center"/>
      <protection locked="0"/>
    </xf>
    <xf numFmtId="0" fontId="15" fillId="2" borderId="1" xfId="14" applyFont="1" applyFill="1" applyBorder="1" applyAlignment="1" applyProtection="1">
      <alignment vertical="center"/>
      <protection locked="0"/>
    </xf>
    <xf numFmtId="0" fontId="21" fillId="0" borderId="0" xfId="0" applyFont="1"/>
    <xf numFmtId="0" fontId="21" fillId="2" borderId="1" xfId="0" applyFont="1" applyFill="1" applyBorder="1"/>
    <xf numFmtId="0" fontId="21" fillId="3" borderId="1" xfId="0" applyFont="1" applyFill="1" applyBorder="1"/>
    <xf numFmtId="0" fontId="22" fillId="0" borderId="0" xfId="0" applyFont="1"/>
    <xf numFmtId="0" fontId="23" fillId="0" borderId="0" xfId="0" applyFont="1"/>
    <xf numFmtId="0" fontId="15" fillId="0" borderId="0" xfId="14" applyFont="1" applyAlignment="1" applyProtection="1">
      <alignment vertical="center"/>
    </xf>
    <xf numFmtId="0" fontId="17" fillId="0" borderId="2" xfId="14" applyFont="1" applyBorder="1" applyAlignment="1" applyProtection="1">
      <alignment horizontal="left" vertical="center"/>
    </xf>
    <xf numFmtId="0" fontId="17" fillId="0" borderId="3" xfId="14" applyFont="1" applyBorder="1" applyAlignment="1" applyProtection="1">
      <alignment vertical="center"/>
    </xf>
    <xf numFmtId="0" fontId="17" fillId="0" borderId="3" xfId="14" applyFont="1" applyFill="1" applyBorder="1" applyAlignment="1" applyProtection="1">
      <alignment horizontal="right" vertical="center"/>
    </xf>
    <xf numFmtId="0" fontId="15" fillId="0" borderId="3" xfId="14" applyFont="1" applyBorder="1" applyAlignment="1" applyProtection="1">
      <alignment vertical="center"/>
    </xf>
    <xf numFmtId="0" fontId="17" fillId="0" borderId="3" xfId="14" applyFont="1" applyFill="1" applyBorder="1" applyAlignment="1" applyProtection="1">
      <alignment vertical="center"/>
    </xf>
    <xf numFmtId="0" fontId="17" fillId="0" borderId="0" xfId="14" applyFont="1" applyAlignment="1" applyProtection="1">
      <alignment vertical="center"/>
    </xf>
    <xf numFmtId="0" fontId="23" fillId="0" borderId="4" xfId="14" applyFont="1" applyBorder="1" applyAlignment="1" applyProtection="1">
      <alignment horizontal="left" vertical="center"/>
    </xf>
    <xf numFmtId="0" fontId="17" fillId="0" borderId="0" xfId="14" applyFont="1" applyBorder="1" applyAlignment="1" applyProtection="1">
      <alignment vertical="center"/>
    </xf>
    <xf numFmtId="0" fontId="15" fillId="0" borderId="0" xfId="14" applyFont="1" applyBorder="1" applyAlignment="1" applyProtection="1">
      <alignment horizontal="right" vertical="center"/>
    </xf>
    <xf numFmtId="0" fontId="17" fillId="0" borderId="4" xfId="14" applyFont="1" applyBorder="1" applyAlignment="1" applyProtection="1">
      <alignment vertical="center"/>
    </xf>
    <xf numFmtId="0" fontId="17" fillId="0" borderId="0" xfId="14" applyFont="1" applyBorder="1" applyAlignment="1" applyProtection="1">
      <alignment horizontal="right" vertical="center"/>
    </xf>
    <xf numFmtId="0" fontId="15" fillId="0" borderId="0" xfId="14" applyFont="1" applyFill="1" applyBorder="1" applyAlignment="1" applyProtection="1">
      <alignment vertical="center"/>
    </xf>
    <xf numFmtId="0" fontId="23" fillId="0" borderId="4" xfId="14" applyFont="1" applyBorder="1" applyAlignment="1" applyProtection="1">
      <alignment vertical="center"/>
    </xf>
    <xf numFmtId="0" fontId="17" fillId="0" borderId="5" xfId="14" applyFont="1" applyBorder="1" applyAlignment="1" applyProtection="1">
      <alignment vertical="center"/>
    </xf>
    <xf numFmtId="0" fontId="15" fillId="1" borderId="6" xfId="14" applyFont="1" applyFill="1" applyBorder="1" applyAlignment="1" applyProtection="1">
      <alignment vertical="center"/>
    </xf>
    <xf numFmtId="0" fontId="15" fillId="0" borderId="0" xfId="14" applyFont="1" applyFill="1" applyAlignment="1" applyProtection="1">
      <alignment vertical="center"/>
    </xf>
    <xf numFmtId="0" fontId="15" fillId="2" borderId="0" xfId="14" applyFont="1" applyFill="1" applyBorder="1" applyAlignment="1" applyProtection="1">
      <alignment vertical="center"/>
    </xf>
    <xf numFmtId="0" fontId="15" fillId="0" borderId="0" xfId="14" applyFont="1" applyFill="1" applyBorder="1" applyAlignment="1" applyProtection="1">
      <alignment horizontal="left" vertical="center"/>
    </xf>
    <xf numFmtId="49" fontId="23" fillId="0" borderId="4" xfId="14" applyNumberFormat="1" applyFont="1" applyBorder="1" applyAlignment="1" applyProtection="1">
      <alignment horizontal="center" vertical="center"/>
    </xf>
    <xf numFmtId="0" fontId="23" fillId="0" borderId="0" xfId="14" applyFont="1" applyBorder="1" applyAlignment="1" applyProtection="1">
      <alignment vertical="center"/>
    </xf>
    <xf numFmtId="0" fontId="15" fillId="0" borderId="0" xfId="14" applyFont="1" applyBorder="1" applyAlignment="1" applyProtection="1">
      <alignment vertical="center"/>
    </xf>
    <xf numFmtId="0" fontId="15" fillId="0" borderId="0" xfId="14" applyFont="1" applyBorder="1" applyAlignment="1" applyProtection="1">
      <alignment horizontal="center" vertical="center"/>
    </xf>
    <xf numFmtId="0" fontId="15" fillId="4" borderId="0" xfId="14" applyFont="1" applyFill="1" applyBorder="1" applyAlignment="1" applyProtection="1">
      <alignment vertical="center"/>
    </xf>
    <xf numFmtId="0" fontId="15" fillId="3" borderId="0" xfId="14" applyFont="1" applyFill="1" applyBorder="1" applyAlignment="1" applyProtection="1">
      <alignment vertical="center"/>
    </xf>
    <xf numFmtId="0" fontId="15" fillId="0" borderId="0" xfId="14" applyFont="1" applyBorder="1" applyAlignment="1" applyProtection="1">
      <alignment horizontal="left" vertical="center"/>
    </xf>
    <xf numFmtId="0" fontId="15" fillId="4" borderId="0" xfId="14" applyFont="1" applyFill="1" applyBorder="1" applyAlignment="1" applyProtection="1">
      <alignment horizontal="left" vertical="center" indent="1"/>
    </xf>
    <xf numFmtId="0" fontId="24" fillId="4" borderId="0" xfId="0" applyFont="1" applyFill="1" applyBorder="1" applyAlignment="1" applyProtection="1">
      <alignment horizontal="right" vertical="center"/>
    </xf>
    <xf numFmtId="0" fontId="15" fillId="0" borderId="4" xfId="14" applyFont="1" applyBorder="1" applyAlignment="1" applyProtection="1">
      <alignment horizontal="center" vertical="center"/>
    </xf>
    <xf numFmtId="0" fontId="15" fillId="0" borderId="0" xfId="14" applyFont="1" applyBorder="1" applyAlignment="1" applyProtection="1">
      <alignment vertical="center" wrapText="1"/>
    </xf>
    <xf numFmtId="0" fontId="15" fillId="0" borderId="1" xfId="14" applyFont="1" applyBorder="1" applyAlignment="1" applyProtection="1">
      <alignment horizontal="center" vertical="center"/>
    </xf>
    <xf numFmtId="0" fontId="15" fillId="0" borderId="7" xfId="14" applyFont="1" applyBorder="1" applyAlignment="1" applyProtection="1">
      <alignment vertical="center"/>
    </xf>
    <xf numFmtId="0" fontId="15" fillId="0" borderId="8" xfId="14" applyFont="1" applyBorder="1" applyAlignment="1" applyProtection="1">
      <alignment vertical="center" wrapText="1"/>
    </xf>
    <xf numFmtId="0" fontId="15" fillId="0" borderId="9" xfId="14" applyFont="1" applyBorder="1" applyAlignment="1" applyProtection="1">
      <alignment horizontal="center" vertical="center"/>
    </xf>
    <xf numFmtId="0" fontId="15" fillId="0" borderId="10" xfId="14" applyFont="1" applyBorder="1" applyAlignment="1" applyProtection="1">
      <alignment horizontal="center" vertical="center"/>
    </xf>
    <xf numFmtId="166" fontId="15" fillId="0" borderId="9" xfId="14" applyNumberFormat="1" applyFont="1" applyBorder="1" applyAlignment="1" applyProtection="1">
      <alignment horizontal="center" vertical="center"/>
    </xf>
    <xf numFmtId="0" fontId="15" fillId="0" borderId="4" xfId="14" applyFont="1" applyBorder="1" applyAlignment="1" applyProtection="1">
      <alignment horizontal="center" vertical="center" wrapText="1"/>
    </xf>
    <xf numFmtId="0" fontId="15" fillId="1" borderId="6" xfId="14" applyFont="1" applyFill="1" applyBorder="1" applyAlignment="1" applyProtection="1">
      <alignment horizontal="center" vertical="center" wrapText="1"/>
    </xf>
    <xf numFmtId="0" fontId="15" fillId="0" borderId="0" xfId="14" applyFont="1" applyAlignment="1" applyProtection="1">
      <alignment horizontal="center" vertical="center" wrapText="1"/>
    </xf>
    <xf numFmtId="0" fontId="15" fillId="0" borderId="0" xfId="14" applyFont="1" applyFill="1" applyAlignment="1" applyProtection="1">
      <alignment horizontal="center" vertical="center" wrapText="1"/>
    </xf>
    <xf numFmtId="0" fontId="23" fillId="0" borderId="4" xfId="14" applyFont="1" applyBorder="1" applyAlignment="1" applyProtection="1">
      <alignment horizontal="center" vertical="center"/>
    </xf>
    <xf numFmtId="0" fontId="15" fillId="0" borderId="0" xfId="14" applyFont="1" applyFill="1" applyBorder="1" applyAlignment="1" applyProtection="1">
      <alignment horizontal="left" vertical="center" indent="1"/>
    </xf>
    <xf numFmtId="0" fontId="25" fillId="0" borderId="0" xfId="14" applyFont="1" applyFill="1" applyBorder="1" applyAlignment="1" applyProtection="1">
      <alignment horizontal="left" vertical="center" indent="1"/>
    </xf>
    <xf numFmtId="0" fontId="17" fillId="0" borderId="4" xfId="14" applyFont="1" applyBorder="1" applyAlignment="1" applyProtection="1">
      <alignment horizontal="center" vertical="center"/>
    </xf>
    <xf numFmtId="0" fontId="15" fillId="1" borderId="11" xfId="14" applyFont="1" applyFill="1" applyBorder="1" applyAlignment="1" applyProtection="1">
      <alignment horizontal="left" vertical="center"/>
    </xf>
    <xf numFmtId="0" fontId="15" fillId="1" borderId="12" xfId="14" applyFont="1" applyFill="1" applyBorder="1" applyAlignment="1" applyProtection="1">
      <alignment horizontal="left" vertical="center"/>
    </xf>
    <xf numFmtId="0" fontId="15" fillId="1" borderId="13" xfId="14" applyFont="1" applyFill="1" applyBorder="1" applyAlignment="1" applyProtection="1">
      <alignment vertical="center"/>
    </xf>
    <xf numFmtId="0" fontId="15" fillId="1" borderId="4" xfId="14" applyFont="1" applyFill="1" applyBorder="1" applyAlignment="1" applyProtection="1">
      <alignment horizontal="center" vertical="center"/>
    </xf>
    <xf numFmtId="0" fontId="23" fillId="1" borderId="0" xfId="14" applyFont="1" applyFill="1" applyBorder="1" applyAlignment="1" applyProtection="1">
      <alignment horizontal="left" vertical="center"/>
    </xf>
    <xf numFmtId="0" fontId="15" fillId="1" borderId="0" xfId="14" applyFont="1" applyFill="1" applyBorder="1" applyAlignment="1" applyProtection="1">
      <alignment horizontal="left" vertical="center"/>
    </xf>
    <xf numFmtId="0" fontId="15" fillId="1" borderId="0" xfId="14" applyFont="1" applyFill="1" applyBorder="1" applyAlignment="1" applyProtection="1">
      <alignment vertical="center"/>
    </xf>
    <xf numFmtId="0" fontId="15" fillId="1" borderId="0" xfId="14" applyFont="1" applyFill="1" applyBorder="1" applyAlignment="1" applyProtection="1">
      <alignment horizontal="left" vertical="center" indent="1"/>
    </xf>
    <xf numFmtId="0" fontId="15" fillId="1" borderId="14" xfId="14" applyFont="1" applyFill="1" applyBorder="1" applyAlignment="1" applyProtection="1">
      <alignment horizontal="left" vertical="center" indent="1"/>
    </xf>
    <xf numFmtId="0" fontId="15" fillId="1" borderId="5" xfId="14" applyFont="1" applyFill="1" applyBorder="1" applyAlignment="1" applyProtection="1">
      <alignment horizontal="left" vertical="center" indent="1"/>
    </xf>
    <xf numFmtId="0" fontId="15" fillId="4" borderId="15" xfId="14" applyFont="1" applyFill="1" applyBorder="1" applyAlignment="1" applyProtection="1">
      <alignment vertical="center"/>
    </xf>
    <xf numFmtId="0" fontId="15" fillId="1" borderId="16" xfId="14" applyFont="1" applyFill="1" applyBorder="1" applyAlignment="1" applyProtection="1">
      <alignment vertical="center"/>
    </xf>
    <xf numFmtId="0" fontId="15" fillId="1" borderId="0" xfId="14" applyFont="1" applyFill="1" applyBorder="1" applyAlignment="1" applyProtection="1">
      <alignment horizontal="center" vertical="center"/>
    </xf>
    <xf numFmtId="0" fontId="15" fillId="1" borderId="17" xfId="14" applyFont="1" applyFill="1" applyBorder="1" applyAlignment="1" applyProtection="1">
      <alignment horizontal="center" vertical="center"/>
    </xf>
    <xf numFmtId="0" fontId="15" fillId="1" borderId="18" xfId="14" applyFont="1" applyFill="1" applyBorder="1" applyAlignment="1" applyProtection="1">
      <alignment horizontal="left" vertical="center" wrapText="1"/>
    </xf>
    <xf numFmtId="0" fontId="15" fillId="1" borderId="18" xfId="14" applyFont="1" applyFill="1" applyBorder="1" applyAlignment="1" applyProtection="1">
      <alignment horizontal="center" vertical="center"/>
    </xf>
    <xf numFmtId="0" fontId="15" fillId="1" borderId="18" xfId="14" applyFont="1" applyFill="1" applyBorder="1" applyAlignment="1" applyProtection="1">
      <alignment vertical="center"/>
    </xf>
    <xf numFmtId="0" fontId="15" fillId="1" borderId="19" xfId="14" applyFont="1" applyFill="1" applyBorder="1" applyAlignment="1" applyProtection="1">
      <alignment vertical="center"/>
    </xf>
    <xf numFmtId="0" fontId="15" fillId="0" borderId="0" xfId="14" applyFont="1" applyBorder="1" applyAlignment="1" applyProtection="1">
      <alignment horizontal="left" vertical="center" indent="2"/>
    </xf>
    <xf numFmtId="0" fontId="15" fillId="0" borderId="5" xfId="14" applyFont="1" applyBorder="1" applyAlignment="1" applyProtection="1">
      <alignment vertical="center"/>
    </xf>
    <xf numFmtId="0" fontId="15" fillId="0" borderId="16" xfId="14" applyFont="1" applyBorder="1" applyAlignment="1" applyProtection="1">
      <alignment horizontal="center" vertical="center"/>
    </xf>
    <xf numFmtId="0" fontId="15" fillId="0" borderId="20" xfId="14" applyFont="1" applyBorder="1" applyAlignment="1" applyProtection="1">
      <alignment horizontal="center" vertical="center"/>
    </xf>
    <xf numFmtId="164" fontId="15" fillId="2" borderId="9" xfId="3" applyFont="1" applyFill="1" applyBorder="1" applyAlignment="1" applyProtection="1">
      <alignment horizontal="right" vertical="center"/>
      <protection locked="0"/>
    </xf>
    <xf numFmtId="164" fontId="15" fillId="3" borderId="9" xfId="3" applyFont="1" applyFill="1" applyBorder="1" applyAlignment="1" applyProtection="1">
      <alignment horizontal="center" vertical="center"/>
    </xf>
    <xf numFmtId="167" fontId="15" fillId="3" borderId="9" xfId="3" applyNumberFormat="1" applyFont="1" applyFill="1" applyBorder="1" applyAlignment="1" applyProtection="1">
      <alignment horizontal="center" vertical="center"/>
    </xf>
    <xf numFmtId="164" fontId="15" fillId="0" borderId="0" xfId="14" applyNumberFormat="1" applyFont="1" applyBorder="1" applyAlignment="1" applyProtection="1">
      <alignment vertical="center"/>
    </xf>
    <xf numFmtId="0" fontId="20" fillId="0" borderId="0" xfId="14" applyFont="1" applyAlignment="1" applyProtection="1">
      <alignment vertical="center"/>
    </xf>
    <xf numFmtId="167" fontId="15" fillId="0" borderId="0" xfId="14" applyNumberFormat="1" applyFont="1" applyAlignment="1" applyProtection="1">
      <alignment vertical="center"/>
    </xf>
    <xf numFmtId="164" fontId="15" fillId="2" borderId="1" xfId="3" applyFont="1" applyFill="1" applyBorder="1" applyAlignment="1" applyProtection="1">
      <alignment horizontal="center" vertical="center"/>
      <protection locked="0"/>
    </xf>
    <xf numFmtId="167" fontId="15" fillId="3" borderId="1" xfId="3" applyNumberFormat="1" applyFont="1" applyFill="1" applyBorder="1" applyAlignment="1" applyProtection="1">
      <alignment horizontal="center" vertical="center"/>
    </xf>
    <xf numFmtId="167" fontId="15" fillId="2" borderId="1" xfId="3" applyNumberFormat="1" applyFont="1" applyFill="1" applyBorder="1" applyAlignment="1" applyProtection="1">
      <alignment horizontal="center" vertical="center"/>
      <protection locked="0"/>
    </xf>
    <xf numFmtId="164" fontId="15" fillId="2" borderId="1" xfId="3" applyNumberFormat="1" applyFont="1" applyFill="1" applyBorder="1" applyAlignment="1" applyProtection="1">
      <alignment horizontal="center" vertical="center"/>
      <protection locked="0"/>
    </xf>
    <xf numFmtId="4" fontId="15" fillId="3" borderId="9" xfId="14" applyNumberFormat="1" applyFont="1" applyFill="1" applyBorder="1" applyAlignment="1" applyProtection="1">
      <alignment horizontal="center" vertical="center"/>
    </xf>
    <xf numFmtId="4" fontId="15" fillId="2" borderId="9" xfId="14" applyNumberFormat="1" applyFont="1" applyFill="1" applyBorder="1" applyAlignment="1" applyProtection="1">
      <alignment horizontal="center" vertical="center"/>
      <protection locked="0"/>
    </xf>
    <xf numFmtId="164" fontId="15" fillId="2" borderId="9" xfId="3" applyFont="1" applyFill="1" applyBorder="1" applyAlignment="1" applyProtection="1">
      <alignment horizontal="center" vertical="center"/>
      <protection locked="0"/>
    </xf>
    <xf numFmtId="167" fontId="15" fillId="0" borderId="1" xfId="14" applyNumberFormat="1" applyFont="1" applyBorder="1" applyAlignment="1" applyProtection="1">
      <alignment vertical="center"/>
    </xf>
    <xf numFmtId="0" fontId="15" fillId="5" borderId="0" xfId="14" applyFont="1" applyFill="1" applyAlignment="1" applyProtection="1">
      <alignment vertical="center"/>
    </xf>
    <xf numFmtId="0" fontId="15" fillId="5" borderId="0" xfId="14" applyFont="1" applyFill="1" applyAlignment="1" applyProtection="1">
      <alignment horizontal="center" vertical="center"/>
    </xf>
    <xf numFmtId="0" fontId="26" fillId="5" borderId="0" xfId="14" applyFont="1" applyFill="1" applyBorder="1" applyAlignment="1" applyProtection="1">
      <alignment vertical="center"/>
    </xf>
    <xf numFmtId="0" fontId="27" fillId="5" borderId="0" xfId="14" applyFont="1" applyFill="1" applyBorder="1" applyAlignment="1" applyProtection="1">
      <alignment vertical="center"/>
    </xf>
    <xf numFmtId="0" fontId="15" fillId="0" borderId="1" xfId="14" applyFont="1" applyBorder="1" applyAlignment="1" applyProtection="1">
      <alignment vertical="center"/>
    </xf>
    <xf numFmtId="0" fontId="28" fillId="0" borderId="0" xfId="0" applyFont="1"/>
    <xf numFmtId="0" fontId="22" fillId="5" borderId="0" xfId="0" applyFont="1" applyFill="1"/>
    <xf numFmtId="167" fontId="21" fillId="0" borderId="21" xfId="3" applyNumberFormat="1" applyFont="1" applyBorder="1"/>
    <xf numFmtId="164" fontId="21" fillId="0" borderId="22" xfId="3" applyFont="1" applyBorder="1"/>
    <xf numFmtId="167" fontId="21" fillId="0" borderId="23" xfId="3" applyNumberFormat="1" applyFont="1" applyBorder="1"/>
    <xf numFmtId="164" fontId="21" fillId="0" borderId="24" xfId="3" applyFont="1" applyBorder="1"/>
    <xf numFmtId="0" fontId="21" fillId="6" borderId="25" xfId="0" applyFont="1" applyFill="1" applyBorder="1" applyAlignment="1">
      <alignment vertical="top" wrapText="1"/>
    </xf>
    <xf numFmtId="0" fontId="21" fillId="6" borderId="26" xfId="0" applyFont="1" applyFill="1" applyBorder="1" applyAlignment="1">
      <alignment horizontal="center" vertical="top" wrapText="1"/>
    </xf>
    <xf numFmtId="0" fontId="21" fillId="5" borderId="0" xfId="0" applyFont="1" applyFill="1"/>
    <xf numFmtId="0" fontId="29" fillId="4" borderId="0" xfId="0" applyFont="1" applyFill="1" applyBorder="1"/>
    <xf numFmtId="0" fontId="23" fillId="4" borderId="0" xfId="0" applyFont="1" applyFill="1" applyBorder="1"/>
    <xf numFmtId="0" fontId="21" fillId="4" borderId="0" xfId="0" applyFont="1" applyFill="1" applyBorder="1"/>
    <xf numFmtId="0" fontId="30" fillId="4" borderId="0" xfId="0" applyFont="1" applyFill="1" applyBorder="1"/>
    <xf numFmtId="0" fontId="21" fillId="6" borderId="27" xfId="0" applyFont="1" applyFill="1" applyBorder="1" applyAlignment="1">
      <alignment vertical="top"/>
    </xf>
    <xf numFmtId="0" fontId="21" fillId="6" borderId="27" xfId="0" applyFont="1" applyFill="1" applyBorder="1" applyAlignment="1">
      <alignment horizontal="center" vertical="top" wrapText="1"/>
    </xf>
    <xf numFmtId="164" fontId="23" fillId="0" borderId="28" xfId="0" applyNumberFormat="1" applyFont="1" applyBorder="1"/>
    <xf numFmtId="167" fontId="21" fillId="0" borderId="29" xfId="3" applyNumberFormat="1" applyFont="1" applyBorder="1"/>
    <xf numFmtId="164" fontId="21" fillId="0" borderId="30" xfId="3" applyFont="1" applyBorder="1"/>
    <xf numFmtId="0" fontId="21" fillId="0" borderId="31" xfId="0" applyFont="1" applyBorder="1"/>
    <xf numFmtId="0" fontId="23" fillId="0" borderId="31" xfId="0" applyFont="1" applyBorder="1"/>
    <xf numFmtId="0" fontId="21" fillId="0" borderId="32" xfId="0" applyFont="1" applyBorder="1"/>
    <xf numFmtId="0" fontId="23" fillId="0" borderId="33" xfId="0" applyFont="1" applyBorder="1"/>
    <xf numFmtId="0" fontId="21" fillId="4" borderId="0" xfId="0" applyFont="1" applyFill="1" applyBorder="1" applyAlignment="1">
      <alignment horizontal="right"/>
    </xf>
    <xf numFmtId="0" fontId="31" fillId="6" borderId="9" xfId="14" applyFont="1" applyFill="1" applyBorder="1" applyAlignment="1">
      <alignment horizontal="right" vertical="center"/>
    </xf>
    <xf numFmtId="0" fontId="21" fillId="6" borderId="34" xfId="0" applyFont="1" applyFill="1" applyBorder="1" applyAlignment="1">
      <alignment horizontal="center" vertical="top" wrapText="1"/>
    </xf>
    <xf numFmtId="0" fontId="21" fillId="6" borderId="27" xfId="0" applyFont="1" applyFill="1" applyBorder="1" applyAlignment="1">
      <alignment horizontal="center" vertical="top"/>
    </xf>
    <xf numFmtId="0" fontId="21" fillId="6" borderId="26" xfId="0" applyFont="1" applyFill="1" applyBorder="1" applyAlignment="1">
      <alignment horizontal="center" vertical="top"/>
    </xf>
    <xf numFmtId="0" fontId="21" fillId="6" borderId="35" xfId="0" applyFont="1" applyFill="1" applyBorder="1" applyAlignment="1">
      <alignment horizontal="left" vertical="top" wrapText="1"/>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4" borderId="0" xfId="0" applyFont="1" applyFill="1" applyBorder="1" applyAlignment="1">
      <alignment horizontal="center" vertical="top" wrapText="1"/>
    </xf>
    <xf numFmtId="0" fontId="22" fillId="4" borderId="0" xfId="14" applyFont="1" applyFill="1" applyBorder="1" applyAlignment="1">
      <alignment horizontal="center" vertical="center"/>
    </xf>
    <xf numFmtId="0" fontId="15" fillId="4" borderId="0" xfId="0" applyFont="1" applyFill="1"/>
    <xf numFmtId="166" fontId="31" fillId="6" borderId="9" xfId="14" applyNumberFormat="1" applyFont="1" applyFill="1" applyBorder="1" applyAlignment="1">
      <alignment horizontal="right" vertical="center"/>
    </xf>
    <xf numFmtId="0" fontId="15" fillId="0" borderId="0" xfId="14" applyFont="1" applyBorder="1" applyAlignment="1" applyProtection="1">
      <alignment horizontal="left" vertical="center" indent="1"/>
    </xf>
    <xf numFmtId="0" fontId="17" fillId="0" borderId="0" xfId="14" applyFont="1" applyBorder="1" applyAlignment="1" applyProtection="1">
      <alignment horizontal="left" vertical="center" wrapText="1"/>
    </xf>
    <xf numFmtId="0" fontId="15" fillId="0" borderId="0" xfId="14" applyFont="1" applyBorder="1" applyAlignment="1" applyProtection="1">
      <alignment horizontal="center" vertical="center" wrapText="1"/>
    </xf>
    <xf numFmtId="0" fontId="15" fillId="0" borderId="0" xfId="14" applyFont="1" applyAlignment="1" applyProtection="1">
      <alignment horizontal="center" vertical="center"/>
    </xf>
    <xf numFmtId="0" fontId="15" fillId="0" borderId="36" xfId="14" applyFont="1" applyBorder="1" applyAlignment="1" applyProtection="1">
      <alignment horizontal="center" vertical="center" wrapText="1"/>
    </xf>
    <xf numFmtId="0" fontId="15" fillId="0" borderId="7" xfId="14" applyFont="1" applyBorder="1" applyAlignment="1" applyProtection="1">
      <alignment horizontal="center" vertical="center" wrapText="1"/>
    </xf>
    <xf numFmtId="0" fontId="15" fillId="0" borderId="8" xfId="14" applyFont="1" applyBorder="1" applyAlignment="1" applyProtection="1">
      <alignment horizontal="center" vertical="center" wrapText="1"/>
    </xf>
    <xf numFmtId="49" fontId="17" fillId="4" borderId="7" xfId="14" applyNumberFormat="1" applyFont="1" applyFill="1" applyBorder="1" applyAlignment="1" applyProtection="1">
      <alignment vertical="center"/>
    </xf>
    <xf numFmtId="0" fontId="32" fillId="0" borderId="4" xfId="14" applyFont="1" applyBorder="1" applyAlignment="1" applyProtection="1">
      <alignment horizontal="left" vertical="center"/>
    </xf>
    <xf numFmtId="0" fontId="17" fillId="0" borderId="0" xfId="14" applyFont="1" applyFill="1" applyBorder="1" applyAlignment="1" applyProtection="1">
      <alignment horizontal="left" vertical="center"/>
    </xf>
    <xf numFmtId="0" fontId="17" fillId="0" borderId="0" xfId="14" applyFont="1" applyFill="1" applyBorder="1" applyAlignment="1" applyProtection="1">
      <alignment horizontal="center" vertical="center"/>
    </xf>
    <xf numFmtId="0" fontId="15" fillId="0" borderId="0" xfId="14" applyFont="1" applyFill="1" applyBorder="1" applyAlignment="1" applyProtection="1">
      <alignment horizontal="center" vertical="center"/>
    </xf>
    <xf numFmtId="0" fontId="17" fillId="4" borderId="0" xfId="14" applyFont="1" applyFill="1" applyBorder="1" applyAlignment="1" applyProtection="1">
      <alignment horizontal="right" vertical="center"/>
    </xf>
    <xf numFmtId="0" fontId="25" fillId="0" borderId="4" xfId="14" applyFont="1" applyBorder="1" applyAlignment="1" applyProtection="1">
      <alignment horizontal="left" vertical="center"/>
    </xf>
    <xf numFmtId="0" fontId="15" fillId="0" borderId="1" xfId="14" applyFont="1" applyFill="1" applyBorder="1" applyAlignment="1" applyProtection="1">
      <alignment vertical="center"/>
    </xf>
    <xf numFmtId="0" fontId="15" fillId="0" borderId="37" xfId="14" applyFont="1" applyBorder="1" applyAlignment="1" applyProtection="1">
      <alignment horizontal="left" vertical="center" indent="1"/>
    </xf>
    <xf numFmtId="0" fontId="15" fillId="0" borderId="37" xfId="14" applyFont="1" applyBorder="1" applyAlignment="1" applyProtection="1">
      <alignment vertical="center"/>
    </xf>
    <xf numFmtId="0" fontId="15" fillId="0" borderId="38" xfId="14" applyFont="1" applyBorder="1" applyAlignment="1" applyProtection="1">
      <alignment horizontal="center" vertical="center"/>
    </xf>
    <xf numFmtId="0" fontId="15" fillId="0" borderId="8" xfId="14" applyFont="1" applyBorder="1" applyAlignment="1" applyProtection="1">
      <alignment vertical="center"/>
    </xf>
    <xf numFmtId="164" fontId="21" fillId="2" borderId="24" xfId="3" applyFont="1" applyFill="1" applyBorder="1" applyProtection="1">
      <protection locked="0"/>
    </xf>
    <xf numFmtId="164" fontId="21" fillId="2" borderId="22" xfId="3" applyFont="1" applyFill="1" applyBorder="1" applyProtection="1">
      <protection locked="0"/>
    </xf>
    <xf numFmtId="164" fontId="21" fillId="2" borderId="30" xfId="3" applyFont="1" applyFill="1" applyBorder="1" applyProtection="1">
      <protection locked="0"/>
    </xf>
    <xf numFmtId="0" fontId="21" fillId="0" borderId="0" xfId="0" applyFont="1" applyProtection="1">
      <protection locked="0"/>
    </xf>
    <xf numFmtId="0" fontId="21" fillId="4" borderId="0" xfId="0" applyFont="1" applyFill="1" applyBorder="1" applyProtection="1">
      <protection locked="0"/>
    </xf>
    <xf numFmtId="0" fontId="21" fillId="0" borderId="0" xfId="0" applyFont="1" applyProtection="1"/>
    <xf numFmtId="0" fontId="21" fillId="4" borderId="0" xfId="0" applyFont="1" applyFill="1" applyBorder="1" applyProtection="1"/>
    <xf numFmtId="167" fontId="15" fillId="2" borderId="9" xfId="3" applyNumberFormat="1" applyFont="1" applyFill="1" applyBorder="1" applyAlignment="1" applyProtection="1">
      <alignment horizontal="center" vertical="center"/>
      <protection locked="0"/>
    </xf>
    <xf numFmtId="0" fontId="17" fillId="0" borderId="0" xfId="14" applyFont="1" applyBorder="1" applyAlignment="1" applyProtection="1">
      <alignment horizontal="left" vertical="center" wrapText="1"/>
    </xf>
    <xf numFmtId="0" fontId="15" fillId="0" borderId="36" xfId="14" applyFont="1" applyBorder="1" applyAlignment="1" applyProtection="1">
      <alignment horizontal="center" vertical="center" wrapText="1"/>
    </xf>
    <xf numFmtId="0" fontId="15" fillId="0" borderId="8" xfId="14" applyFont="1" applyBorder="1" applyAlignment="1" applyProtection="1">
      <alignment horizontal="center" vertical="center" wrapText="1"/>
    </xf>
    <xf numFmtId="0" fontId="15" fillId="0" borderId="0" xfId="14" applyFont="1" applyBorder="1" applyAlignment="1" applyProtection="1">
      <alignment horizontal="center" vertical="center"/>
    </xf>
    <xf numFmtId="0" fontId="15" fillId="0" borderId="7" xfId="14" applyFont="1" applyBorder="1" applyAlignment="1" applyProtection="1">
      <alignment horizontal="center" vertical="center" wrapText="1"/>
    </xf>
    <xf numFmtId="0" fontId="15" fillId="0" borderId="7" xfId="14" applyFont="1" applyBorder="1" applyAlignment="1" applyProtection="1">
      <alignment horizontal="center" vertical="center"/>
    </xf>
    <xf numFmtId="0" fontId="15" fillId="0" borderId="0" xfId="14" applyFont="1" applyBorder="1" applyAlignment="1" applyProtection="1">
      <alignment horizontal="center" vertical="center" wrapText="1"/>
    </xf>
    <xf numFmtId="0" fontId="15" fillId="0" borderId="0" xfId="14" applyFont="1" applyAlignment="1" applyProtection="1">
      <alignment horizontal="center" vertical="center"/>
    </xf>
    <xf numFmtId="0" fontId="15" fillId="0" borderId="0" xfId="14" applyFont="1" applyBorder="1" applyAlignment="1" applyProtection="1">
      <alignment horizontal="left" vertical="center" indent="1"/>
    </xf>
    <xf numFmtId="0" fontId="15" fillId="4" borderId="0" xfId="14" applyFont="1" applyFill="1" applyBorder="1" applyAlignment="1" applyProtection="1">
      <alignment horizontal="center" vertical="center"/>
    </xf>
    <xf numFmtId="0" fontId="15" fillId="0" borderId="39" xfId="14" applyFont="1" applyBorder="1" applyAlignment="1" applyProtection="1">
      <alignment vertical="center"/>
    </xf>
    <xf numFmtId="0" fontId="15" fillId="0" borderId="40" xfId="14" applyFont="1" applyBorder="1" applyAlignment="1" applyProtection="1">
      <alignment vertical="center"/>
    </xf>
    <xf numFmtId="0" fontId="15" fillId="0" borderId="14" xfId="14" applyFont="1" applyBorder="1" applyAlignment="1" applyProtection="1">
      <alignment vertical="center"/>
    </xf>
    <xf numFmtId="0" fontId="15" fillId="0" borderId="36" xfId="14" applyFont="1" applyBorder="1" applyAlignment="1" applyProtection="1">
      <alignment vertical="center"/>
    </xf>
    <xf numFmtId="0" fontId="16" fillId="0" borderId="0" xfId="14" applyFont="1" applyAlignment="1" applyProtection="1">
      <alignment vertical="center"/>
      <protection locked="0"/>
    </xf>
    <xf numFmtId="0" fontId="16" fillId="0" borderId="0" xfId="14" applyFont="1" applyAlignment="1" applyProtection="1">
      <alignment vertical="center"/>
    </xf>
    <xf numFmtId="0" fontId="15" fillId="4" borderId="14" xfId="14" applyFont="1" applyFill="1" applyBorder="1" applyAlignment="1" applyProtection="1">
      <alignment horizontal="center" vertical="center"/>
    </xf>
    <xf numFmtId="167" fontId="15" fillId="0" borderId="0" xfId="14" applyNumberFormat="1" applyFont="1" applyBorder="1" applyAlignment="1" applyProtection="1">
      <alignment vertical="center"/>
    </xf>
    <xf numFmtId="167" fontId="15" fillId="7" borderId="41" xfId="14" applyNumberFormat="1" applyFont="1" applyFill="1" applyBorder="1" applyAlignment="1" applyProtection="1">
      <alignment vertical="center"/>
    </xf>
    <xf numFmtId="167" fontId="15" fillId="7" borderId="42" xfId="14" applyNumberFormat="1" applyFont="1" applyFill="1" applyBorder="1" applyAlignment="1" applyProtection="1">
      <alignment vertical="center"/>
    </xf>
    <xf numFmtId="167" fontId="15" fillId="7" borderId="26" xfId="14" applyNumberFormat="1" applyFont="1" applyFill="1" applyBorder="1" applyAlignment="1" applyProtection="1">
      <alignment vertical="center"/>
    </xf>
    <xf numFmtId="167" fontId="15" fillId="7" borderId="1" xfId="14" applyNumberFormat="1" applyFont="1" applyFill="1" applyBorder="1" applyAlignment="1" applyProtection="1">
      <alignment vertical="center"/>
    </xf>
    <xf numFmtId="0" fontId="31" fillId="0" borderId="0" xfId="0" applyFont="1"/>
    <xf numFmtId="0" fontId="23" fillId="8" borderId="7" xfId="0" applyFont="1" applyFill="1" applyBorder="1"/>
    <xf numFmtId="0" fontId="21" fillId="0" borderId="0" xfId="0" applyFont="1" applyAlignment="1">
      <alignment wrapText="1"/>
    </xf>
    <xf numFmtId="0" fontId="23" fillId="8" borderId="7" xfId="0" applyFont="1" applyFill="1" applyBorder="1" applyAlignment="1">
      <alignment wrapText="1"/>
    </xf>
    <xf numFmtId="0" fontId="21" fillId="0" borderId="0" xfId="0" applyFont="1" applyAlignment="1">
      <alignment horizontal="left" wrapText="1"/>
    </xf>
    <xf numFmtId="0" fontId="1" fillId="0" borderId="0" xfId="0" applyFont="1"/>
    <xf numFmtId="0" fontId="33" fillId="0" borderId="0" xfId="0" applyFont="1" applyAlignment="1">
      <alignment vertical="center"/>
    </xf>
    <xf numFmtId="0" fontId="17" fillId="0" borderId="43" xfId="14" applyFont="1" applyFill="1" applyBorder="1" applyAlignment="1" applyProtection="1">
      <alignment horizontal="center" vertical="center" wrapText="1"/>
    </xf>
    <xf numFmtId="0" fontId="17" fillId="0" borderId="6" xfId="14" applyFont="1" applyFill="1" applyBorder="1" applyAlignment="1" applyProtection="1">
      <alignment horizontal="center" vertical="center" wrapText="1"/>
    </xf>
    <xf numFmtId="0" fontId="17" fillId="0" borderId="44" xfId="14" applyFont="1" applyFill="1" applyBorder="1" applyAlignment="1" applyProtection="1">
      <alignment horizontal="center" vertical="center" wrapText="1"/>
    </xf>
    <xf numFmtId="0" fontId="17" fillId="2" borderId="7" xfId="14" applyFont="1" applyFill="1" applyBorder="1" applyAlignment="1" applyProtection="1">
      <alignment horizontal="left" vertical="center"/>
      <protection locked="0"/>
    </xf>
    <xf numFmtId="49" fontId="17" fillId="2" borderId="7" xfId="14" applyNumberFormat="1" applyFont="1" applyFill="1" applyBorder="1" applyAlignment="1" applyProtection="1">
      <alignment horizontal="left" vertical="center"/>
      <protection locked="0"/>
    </xf>
    <xf numFmtId="0" fontId="15" fillId="0" borderId="7" xfId="14" applyFont="1" applyBorder="1" applyAlignment="1" applyProtection="1">
      <alignment horizontal="center" vertical="center"/>
    </xf>
    <xf numFmtId="0" fontId="15" fillId="4" borderId="7" xfId="14" applyFont="1" applyFill="1" applyBorder="1" applyAlignment="1" applyProtection="1">
      <alignment horizontal="center" vertical="center"/>
    </xf>
    <xf numFmtId="0" fontId="15" fillId="0" borderId="0" xfId="14" applyFont="1" applyBorder="1" applyAlignment="1" applyProtection="1">
      <alignment horizontal="left" vertical="center" wrapText="1" indent="1"/>
    </xf>
    <xf numFmtId="0" fontId="17" fillId="0" borderId="0" xfId="14" applyFont="1" applyBorder="1" applyAlignment="1" applyProtection="1">
      <alignment horizontal="left" vertical="center" wrapText="1"/>
    </xf>
    <xf numFmtId="0" fontId="15" fillId="0" borderId="39" xfId="14" applyFont="1" applyBorder="1" applyAlignment="1" applyProtection="1">
      <alignment horizontal="center" vertical="center" wrapText="1"/>
    </xf>
    <xf numFmtId="0" fontId="15" fillId="0" borderId="12" xfId="14" applyFont="1" applyBorder="1" applyAlignment="1" applyProtection="1">
      <alignment horizontal="center" vertical="center" wrapText="1"/>
    </xf>
    <xf numFmtId="0" fontId="15" fillId="0" borderId="40" xfId="14" applyFont="1" applyBorder="1" applyAlignment="1" applyProtection="1">
      <alignment horizontal="center" vertical="center" wrapText="1"/>
    </xf>
    <xf numFmtId="0" fontId="17" fillId="0" borderId="5" xfId="14" applyFont="1" applyBorder="1" applyAlignment="1" applyProtection="1">
      <alignment horizontal="left" vertical="center" wrapText="1"/>
    </xf>
    <xf numFmtId="0" fontId="15" fillId="0" borderId="36" xfId="14" applyFont="1" applyBorder="1" applyAlignment="1" applyProtection="1">
      <alignment horizontal="center" vertical="center" wrapText="1"/>
    </xf>
    <xf numFmtId="0" fontId="15" fillId="0" borderId="7" xfId="14" applyFont="1" applyBorder="1" applyAlignment="1" applyProtection="1">
      <alignment horizontal="center" vertical="center" wrapText="1"/>
    </xf>
    <xf numFmtId="0" fontId="15" fillId="0" borderId="8" xfId="14" applyFont="1" applyBorder="1" applyAlignment="1" applyProtection="1">
      <alignment horizontal="center" vertical="center" wrapText="1"/>
    </xf>
    <xf numFmtId="0" fontId="15" fillId="0" borderId="0" xfId="14" applyFont="1" applyBorder="1" applyAlignment="1" applyProtection="1">
      <alignment horizontal="left" vertical="center" indent="1"/>
    </xf>
    <xf numFmtId="0" fontId="15" fillId="0" borderId="0" xfId="14" applyFont="1" applyBorder="1" applyAlignment="1" applyProtection="1">
      <alignment horizontal="center" vertical="center"/>
    </xf>
    <xf numFmtId="0" fontId="15" fillId="0" borderId="5" xfId="14" applyFont="1" applyBorder="1" applyAlignment="1" applyProtection="1">
      <alignment horizontal="center" vertical="center"/>
    </xf>
    <xf numFmtId="0" fontId="15" fillId="2" borderId="16" xfId="14" applyFont="1" applyFill="1" applyBorder="1" applyAlignment="1" applyProtection="1">
      <alignment horizontal="left" vertical="center"/>
      <protection locked="0"/>
    </xf>
    <xf numFmtId="0" fontId="15" fillId="1" borderId="0" xfId="14" applyFont="1" applyFill="1" applyBorder="1" applyAlignment="1" applyProtection="1">
      <alignment horizontal="left" vertical="center" wrapText="1" indent="1"/>
    </xf>
    <xf numFmtId="0" fontId="15" fillId="1" borderId="5" xfId="14" applyFont="1" applyFill="1" applyBorder="1" applyAlignment="1" applyProtection="1">
      <alignment horizontal="left" vertical="center" wrapText="1" indent="1"/>
    </xf>
    <xf numFmtId="0" fontId="15" fillId="0" borderId="0" xfId="14" applyFont="1" applyAlignment="1" applyProtection="1">
      <alignment horizontal="center" vertical="center"/>
    </xf>
    <xf numFmtId="0" fontId="15" fillId="0" borderId="14" xfId="14" applyFont="1" applyBorder="1" applyAlignment="1" applyProtection="1">
      <alignment horizontal="center" vertical="center" wrapText="1"/>
    </xf>
    <xf numFmtId="0" fontId="15" fillId="0" borderId="0" xfId="14" applyFont="1" applyBorder="1" applyAlignment="1" applyProtection="1">
      <alignment horizontal="center" vertical="center" wrapText="1"/>
    </xf>
    <xf numFmtId="0" fontId="15" fillId="0" borderId="5" xfId="14" applyFont="1" applyBorder="1" applyAlignment="1" applyProtection="1">
      <alignment horizontal="center" vertical="center" wrapText="1"/>
    </xf>
    <xf numFmtId="0" fontId="15" fillId="2" borderId="7" xfId="14" applyFont="1" applyFill="1" applyBorder="1" applyAlignment="1" applyProtection="1">
      <alignment horizontal="left" vertical="center"/>
      <protection locked="0"/>
    </xf>
    <xf numFmtId="0" fontId="15" fillId="0" borderId="7" xfId="14" applyFont="1" applyFill="1" applyBorder="1" applyAlignment="1" applyProtection="1">
      <alignment horizontal="center" vertical="center"/>
    </xf>
    <xf numFmtId="0" fontId="25" fillId="0" borderId="4" xfId="14" applyFont="1" applyBorder="1" applyAlignment="1" applyProtection="1">
      <alignment horizontal="center" vertical="center"/>
    </xf>
    <xf numFmtId="0" fontId="25" fillId="0" borderId="0" xfId="14" applyFont="1" applyBorder="1" applyAlignment="1" applyProtection="1">
      <alignment horizontal="center" vertical="center"/>
    </xf>
    <xf numFmtId="0" fontId="17" fillId="0" borderId="39" xfId="14" applyFont="1" applyBorder="1" applyAlignment="1" applyProtection="1">
      <alignment horizontal="center" vertical="center" wrapText="1"/>
    </xf>
    <xf numFmtId="0" fontId="21" fillId="6" borderId="45" xfId="0" applyFont="1" applyFill="1" applyBorder="1" applyAlignment="1">
      <alignment horizontal="center" vertical="top" wrapText="1"/>
    </xf>
    <xf numFmtId="0" fontId="21" fillId="6" borderId="46" xfId="0" applyFont="1" applyFill="1" applyBorder="1" applyAlignment="1">
      <alignment horizontal="center" vertical="top" wrapText="1"/>
    </xf>
    <xf numFmtId="0" fontId="21" fillId="6" borderId="36" xfId="0" applyFont="1" applyFill="1" applyBorder="1" applyAlignment="1">
      <alignment horizontal="center" vertical="top" wrapText="1"/>
    </xf>
    <xf numFmtId="0" fontId="21" fillId="6" borderId="15" xfId="0" applyFont="1" applyFill="1" applyBorder="1" applyAlignment="1">
      <alignment horizontal="center" vertical="top" wrapText="1"/>
    </xf>
    <xf numFmtId="167" fontId="21" fillId="9" borderId="14" xfId="0" applyNumberFormat="1" applyFont="1" applyFill="1" applyBorder="1" applyAlignment="1">
      <alignment horizontal="center"/>
    </xf>
    <xf numFmtId="167" fontId="21" fillId="9" borderId="13" xfId="0" applyNumberFormat="1" applyFont="1" applyFill="1" applyBorder="1" applyAlignment="1">
      <alignment horizontal="center"/>
    </xf>
    <xf numFmtId="167" fontId="21" fillId="9" borderId="39" xfId="0" applyNumberFormat="1" applyFont="1" applyFill="1" applyBorder="1" applyAlignment="1">
      <alignment horizontal="center"/>
    </xf>
    <xf numFmtId="167" fontId="21" fillId="9" borderId="47" xfId="0" applyNumberFormat="1" applyFont="1" applyFill="1" applyBorder="1" applyAlignment="1">
      <alignment horizontal="center"/>
    </xf>
    <xf numFmtId="167" fontId="21" fillId="9" borderId="36" xfId="0" applyNumberFormat="1" applyFont="1" applyFill="1" applyBorder="1" applyAlignment="1">
      <alignment horizontal="center"/>
    </xf>
    <xf numFmtId="167" fontId="21" fillId="9" borderId="15" xfId="0" applyNumberFormat="1" applyFont="1" applyFill="1" applyBorder="1" applyAlignment="1">
      <alignment horizontal="center"/>
    </xf>
    <xf numFmtId="167" fontId="23" fillId="9" borderId="48" xfId="0" applyNumberFormat="1" applyFont="1" applyFill="1" applyBorder="1" applyAlignment="1">
      <alignment horizontal="center"/>
    </xf>
    <xf numFmtId="167" fontId="23" fillId="9" borderId="19" xfId="0" applyNumberFormat="1" applyFont="1" applyFill="1" applyBorder="1" applyAlignment="1">
      <alignment horizontal="center"/>
    </xf>
  </cellXfs>
  <cellStyles count="19">
    <cellStyle name="Hyperlink 2" xfId="1"/>
    <cellStyle name="Hyperlink 3" xfId="2"/>
    <cellStyle name="Komma" xfId="3" builtinId="3"/>
    <cellStyle name="Komma 2" xfId="4"/>
    <cellStyle name="Standard" xfId="0" builtinId="0"/>
    <cellStyle name="Standard 2" xfId="5"/>
    <cellStyle name="Standard 2 2" xfId="6"/>
    <cellStyle name="Standard 3" xfId="7"/>
    <cellStyle name="Standard 4" xfId="8"/>
    <cellStyle name="Standard 4 2" xfId="9"/>
    <cellStyle name="Standard 4 3" xfId="10"/>
    <cellStyle name="Standard 5" xfId="11"/>
    <cellStyle name="Standard 5 2" xfId="12"/>
    <cellStyle name="Standard 5 2 2" xfId="13"/>
    <cellStyle name="Standard 5 2 3" xfId="14"/>
    <cellStyle name="Standard 5 3" xfId="15"/>
    <cellStyle name="Standard 5 4" xfId="16"/>
    <cellStyle name="Standard 6" xfId="17"/>
    <cellStyle name="Standard 7"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5" fmlaLink="$S$41" fmlaRange="$V$40:$V$42" noThreeD="1" sel="1" val="0"/>
</file>

<file path=xl/ctrlProps/ctrlProp10.xml><?xml version="1.0" encoding="utf-8"?>
<formControlPr xmlns="http://schemas.microsoft.com/office/spreadsheetml/2009/9/main" objectType="Drop" dropStyle="combo" dx="15" fmlaLink="$S$55" fmlaRange="$V$40:$V$42" noThreeD="1" sel="1" val="0"/>
</file>

<file path=xl/ctrlProps/ctrlProp11.xml><?xml version="1.0" encoding="utf-8"?>
<formControlPr xmlns="http://schemas.microsoft.com/office/spreadsheetml/2009/9/main" objectType="Drop" dropStyle="combo" dx="15" fmlaLink="$S$56" fmlaRange="$V$40:$V$42" noThreeD="1" sel="1" val="0"/>
</file>

<file path=xl/ctrlProps/ctrlProp12.xml><?xml version="1.0" encoding="utf-8"?>
<formControlPr xmlns="http://schemas.microsoft.com/office/spreadsheetml/2009/9/main" objectType="Drop" dropStyle="combo" dx="15" fmlaLink="$S$57" fmlaRange="$V$40:$V$42" noThreeD="1" sel="1" val="0"/>
</file>

<file path=xl/ctrlProps/ctrlProp13.xml><?xml version="1.0" encoding="utf-8"?>
<formControlPr xmlns="http://schemas.microsoft.com/office/spreadsheetml/2009/9/main" objectType="Drop" dropStyle="combo" dx="15" fmlaLink="$S$58" fmlaRange="$V$40:$V$42" noThreeD="1" sel="1" val="0"/>
</file>

<file path=xl/ctrlProps/ctrlProp14.xml><?xml version="1.0" encoding="utf-8"?>
<formControlPr xmlns="http://schemas.microsoft.com/office/spreadsheetml/2009/9/main" objectType="Drop" dropStyle="combo" dx="15" fmlaLink="$S$61" fmlaRange="$V$40:$V$42" noThreeD="1" sel="1" val="0"/>
</file>

<file path=xl/ctrlProps/ctrlProp15.xml><?xml version="1.0" encoding="utf-8"?>
<formControlPr xmlns="http://schemas.microsoft.com/office/spreadsheetml/2009/9/main" objectType="Drop" dropStyle="combo" dx="15" fmlaLink="$S$62" fmlaRange="$V$40:$V$42" noThreeD="1" sel="1" val="0"/>
</file>

<file path=xl/ctrlProps/ctrlProp16.xml><?xml version="1.0" encoding="utf-8"?>
<formControlPr xmlns="http://schemas.microsoft.com/office/spreadsheetml/2009/9/main" objectType="Drop" dropStyle="combo" dx="15" fmlaLink="$S$63" fmlaRange="$V$40:$V$42" noThreeD="1" sel="1" val="0"/>
</file>

<file path=xl/ctrlProps/ctrlProp17.xml><?xml version="1.0" encoding="utf-8"?>
<formControlPr xmlns="http://schemas.microsoft.com/office/spreadsheetml/2009/9/main" objectType="Drop" dropStyle="combo" dx="15" fmlaLink="$S$52" fmlaRange="$V$52:$V$54" noThreeD="1" sel="1" val="0"/>
</file>

<file path=xl/ctrlProps/ctrlProp18.xml><?xml version="1.0" encoding="utf-8"?>
<formControlPr xmlns="http://schemas.microsoft.com/office/spreadsheetml/2009/9/main" objectType="Drop" dropStyle="combo" dx="15" fmlaLink="$S$54" fmlaRange="$V$52:$V$54" noThreeD="1" sel="1" val="0"/>
</file>

<file path=xl/ctrlProps/ctrlProp19.xml><?xml version="1.0" encoding="utf-8"?>
<formControlPr xmlns="http://schemas.microsoft.com/office/spreadsheetml/2009/9/main" objectType="Drop" dropStyle="combo" dx="15" fmlaLink="$S$57" fmlaRange="$V$52:$V$54" noThreeD="1" sel="1" val="0"/>
</file>

<file path=xl/ctrlProps/ctrlProp2.xml><?xml version="1.0" encoding="utf-8"?>
<formControlPr xmlns="http://schemas.microsoft.com/office/spreadsheetml/2009/9/main" objectType="Drop" dropStyle="combo" dx="15" fmlaLink="$S$42" fmlaRange="$V$40:$V$42" noThreeD="1" sel="1" val="0"/>
</file>

<file path=xl/ctrlProps/ctrlProp20.xml><?xml version="1.0" encoding="utf-8"?>
<formControlPr xmlns="http://schemas.microsoft.com/office/spreadsheetml/2009/9/main" objectType="Drop" dropStyle="combo" dx="15" fmlaLink="$S$58" fmlaRange="$V$52:$V$54" noThreeD="1" sel="1" val="0"/>
</file>

<file path=xl/ctrlProps/ctrlProp21.xml><?xml version="1.0" encoding="utf-8"?>
<formControlPr xmlns="http://schemas.microsoft.com/office/spreadsheetml/2009/9/main" objectType="Drop" dropStyle="combo" dx="15" fmlaLink="$S$61" fmlaRange="$V$52:$V$54" noThreeD="1" sel="1" val="0"/>
</file>

<file path=xl/ctrlProps/ctrlProp22.xml><?xml version="1.0" encoding="utf-8"?>
<formControlPr xmlns="http://schemas.microsoft.com/office/spreadsheetml/2009/9/main" objectType="Drop" dropStyle="combo" dx="15" fmlaLink="$S$62" fmlaRange="$V$52:$V$54" noThreeD="1" sel="1" val="0"/>
</file>

<file path=xl/ctrlProps/ctrlProp23.xml><?xml version="1.0" encoding="utf-8"?>
<formControlPr xmlns="http://schemas.microsoft.com/office/spreadsheetml/2009/9/main" objectType="Drop" dropStyle="combo" dx="15" fmlaLink="$S$63" fmlaRange="$V$52:$V$54" noThreeD="1" sel="1" val="0"/>
</file>

<file path=xl/ctrlProps/ctrlProp24.xml><?xml version="1.0" encoding="utf-8"?>
<formControlPr xmlns="http://schemas.microsoft.com/office/spreadsheetml/2009/9/main" objectType="Drop" dropStyle="combo" dx="15" fmlaLink="$S$64" fmlaRange="$V$52:$V$54" noThreeD="1" sel="1" val="0"/>
</file>

<file path=xl/ctrlProps/ctrlProp25.xml><?xml version="1.0" encoding="utf-8"?>
<formControlPr xmlns="http://schemas.microsoft.com/office/spreadsheetml/2009/9/main" objectType="Drop" dropStyle="combo" dx="15" fmlaLink="$S$65" fmlaRange="$V$52:$V$54" noThreeD="1" sel="1" val="0"/>
</file>

<file path=xl/ctrlProps/ctrlProp26.xml><?xml version="1.0" encoding="utf-8"?>
<formControlPr xmlns="http://schemas.microsoft.com/office/spreadsheetml/2009/9/main" objectType="Drop" dropStyle="combo" dx="15" fmlaLink="$S$66" fmlaRange="$V$52:$V$54" noThreeD="1" sel="1" val="0"/>
</file>

<file path=xl/ctrlProps/ctrlProp27.xml><?xml version="1.0" encoding="utf-8"?>
<formControlPr xmlns="http://schemas.microsoft.com/office/spreadsheetml/2009/9/main" objectType="Drop" dropStyle="combo" dx="15" fmlaLink="$S$67" fmlaRange="$V$52:$V$54" noThreeD="1" sel="1" val="0"/>
</file>

<file path=xl/ctrlProps/ctrlProp28.xml><?xml version="1.0" encoding="utf-8"?>
<formControlPr xmlns="http://schemas.microsoft.com/office/spreadsheetml/2009/9/main" objectType="Drop" dropStyle="combo" dx="15" fmlaLink="$S$70" fmlaRange="$V$52:$V$54" noThreeD="1" sel="1" val="0"/>
</file>

<file path=xl/ctrlProps/ctrlProp29.xml><?xml version="1.0" encoding="utf-8"?>
<formControlPr xmlns="http://schemas.microsoft.com/office/spreadsheetml/2009/9/main" objectType="Drop" dropStyle="combo" dx="15" fmlaLink="$S$71" fmlaRange="$V$52:$V$54" noThreeD="1" sel="1" val="0"/>
</file>

<file path=xl/ctrlProps/ctrlProp3.xml><?xml version="1.0" encoding="utf-8"?>
<formControlPr xmlns="http://schemas.microsoft.com/office/spreadsheetml/2009/9/main" objectType="Drop" dropStyle="combo" dx="15" fmlaLink="$S$43" fmlaRange="$V$40:$V$42" noThreeD="1" sel="1" val="0"/>
</file>

<file path=xl/ctrlProps/ctrlProp30.xml><?xml version="1.0" encoding="utf-8"?>
<formControlPr xmlns="http://schemas.microsoft.com/office/spreadsheetml/2009/9/main" objectType="Drop" dropStyle="combo" dx="15" fmlaLink="$S$72" fmlaRange="$V$52:$V$54" noThreeD="1" sel="1" val="0"/>
</file>

<file path=xl/ctrlProps/ctrlProp31.xml><?xml version="1.0" encoding="utf-8"?>
<formControlPr xmlns="http://schemas.microsoft.com/office/spreadsheetml/2009/9/main" objectType="Drop" dropStyle="combo" dx="15" fmlaLink="$A$55" fmlaRange="$B$113:$B$114" noThreeD="1" sel="1" val="0"/>
</file>

<file path=xl/ctrlProps/ctrlProp32.xml><?xml version="1.0" encoding="utf-8"?>
<formControlPr xmlns="http://schemas.microsoft.com/office/spreadsheetml/2009/9/main" objectType="Drop" dropStyle="combo" dx="15" fmlaLink="$A$55" fmlaRange="$B$113:$B$114" noThreeD="1" sel="1" val="0"/>
</file>

<file path=xl/ctrlProps/ctrlProp4.xml><?xml version="1.0" encoding="utf-8"?>
<formControlPr xmlns="http://schemas.microsoft.com/office/spreadsheetml/2009/9/main" objectType="Drop" dropStyle="combo" dx="15" fmlaLink="$S$46" fmlaRange="$V$40:$V$42" noThreeD="1" sel="1" val="0"/>
</file>

<file path=xl/ctrlProps/ctrlProp5.xml><?xml version="1.0" encoding="utf-8"?>
<formControlPr xmlns="http://schemas.microsoft.com/office/spreadsheetml/2009/9/main" objectType="Drop" dropStyle="combo" dx="15" fmlaLink="$S$47" fmlaRange="$V$40:$V$42" noThreeD="1" sel="1" val="0"/>
</file>

<file path=xl/ctrlProps/ctrlProp6.xml><?xml version="1.0" encoding="utf-8"?>
<formControlPr xmlns="http://schemas.microsoft.com/office/spreadsheetml/2009/9/main" objectType="Drop" dropStyle="combo" dx="15" fmlaLink="$S$48" fmlaRange="$V$40:$V$42" noThreeD="1" sel="1" val="0"/>
</file>

<file path=xl/ctrlProps/ctrlProp7.xml><?xml version="1.0" encoding="utf-8"?>
<formControlPr xmlns="http://schemas.microsoft.com/office/spreadsheetml/2009/9/main" objectType="Drop" dropStyle="combo" dx="15" fmlaLink="$S$52" fmlaRange="$V$40:$V$42" noThreeD="1" sel="1" val="0"/>
</file>

<file path=xl/ctrlProps/ctrlProp8.xml><?xml version="1.0" encoding="utf-8"?>
<formControlPr xmlns="http://schemas.microsoft.com/office/spreadsheetml/2009/9/main" objectType="Drop" dropStyle="combo" dx="15" fmlaLink="$S$53" fmlaRange="$V$40:$V$42" noThreeD="1" sel="1" val="0"/>
</file>

<file path=xl/ctrlProps/ctrlProp9.xml><?xml version="1.0" encoding="utf-8"?>
<formControlPr xmlns="http://schemas.microsoft.com/office/spreadsheetml/2009/9/main" objectType="Drop" dropStyle="combo" dx="15" fmlaLink="$S$54" fmlaRange="$V$40:$V$42"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24</xdr:row>
      <xdr:rowOff>152400</xdr:rowOff>
    </xdr:from>
    <xdr:to>
      <xdr:col>3</xdr:col>
      <xdr:colOff>419100</xdr:colOff>
      <xdr:row>29</xdr:row>
      <xdr:rowOff>28575</xdr:rowOff>
    </xdr:to>
    <xdr:pic>
      <xdr:nvPicPr>
        <xdr:cNvPr id="9366"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63867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40</xdr:row>
          <xdr:rowOff>0</xdr:rowOff>
        </xdr:from>
        <xdr:to>
          <xdr:col>15</xdr:col>
          <xdr:colOff>0</xdr:colOff>
          <xdr:row>41</xdr:row>
          <xdr:rowOff>0</xdr:rowOff>
        </xdr:to>
        <xdr:sp macro="" textlink="">
          <xdr:nvSpPr>
            <xdr:cNvPr id="19470" name="Drop Down 14" hidden="1">
              <a:extLst>
                <a:ext uri="{63B3BB69-23CF-44E3-9099-C40C66FF867C}">
                  <a14:compatExt spid="_x0000_s194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41</xdr:row>
          <xdr:rowOff>0</xdr:rowOff>
        </xdr:from>
        <xdr:to>
          <xdr:col>15</xdr:col>
          <xdr:colOff>0</xdr:colOff>
          <xdr:row>42</xdr:row>
          <xdr:rowOff>0</xdr:rowOff>
        </xdr:to>
        <xdr:sp macro="" textlink="">
          <xdr:nvSpPr>
            <xdr:cNvPr id="19471" name="Drop Down 15" hidden="1">
              <a:extLst>
                <a:ext uri="{63B3BB69-23CF-44E3-9099-C40C66FF867C}">
                  <a14:compatExt spid="_x0000_s194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15</xdr:col>
          <xdr:colOff>0</xdr:colOff>
          <xdr:row>43</xdr:row>
          <xdr:rowOff>0</xdr:rowOff>
        </xdr:to>
        <xdr:sp macro="" textlink="">
          <xdr:nvSpPr>
            <xdr:cNvPr id="19472" name="Drop Down 16" hidden="1">
              <a:extLst>
                <a:ext uri="{63B3BB69-23CF-44E3-9099-C40C66FF867C}">
                  <a14:compatExt spid="_x0000_s194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0</xdr:rowOff>
        </xdr:from>
        <xdr:to>
          <xdr:col>15</xdr:col>
          <xdr:colOff>0</xdr:colOff>
          <xdr:row>46</xdr:row>
          <xdr:rowOff>0</xdr:rowOff>
        </xdr:to>
        <xdr:sp macro="" textlink="">
          <xdr:nvSpPr>
            <xdr:cNvPr id="19474" name="Drop Down 18" hidden="1">
              <a:extLst>
                <a:ext uri="{63B3BB69-23CF-44E3-9099-C40C66FF867C}">
                  <a14:compatExt spid="_x0000_s194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0</xdr:rowOff>
        </xdr:from>
        <xdr:to>
          <xdr:col>15</xdr:col>
          <xdr:colOff>0</xdr:colOff>
          <xdr:row>47</xdr:row>
          <xdr:rowOff>0</xdr:rowOff>
        </xdr:to>
        <xdr:sp macro="" textlink="">
          <xdr:nvSpPr>
            <xdr:cNvPr id="19476" name="Drop Down 20" hidden="1">
              <a:extLst>
                <a:ext uri="{63B3BB69-23CF-44E3-9099-C40C66FF867C}">
                  <a14:compatExt spid="_x0000_s194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47</xdr:row>
          <xdr:rowOff>0</xdr:rowOff>
        </xdr:from>
        <xdr:to>
          <xdr:col>15</xdr:col>
          <xdr:colOff>0</xdr:colOff>
          <xdr:row>48</xdr:row>
          <xdr:rowOff>0</xdr:rowOff>
        </xdr:to>
        <xdr:sp macro="" textlink="">
          <xdr:nvSpPr>
            <xdr:cNvPr id="19477" name="Drop Down 21" hidden="1">
              <a:extLst>
                <a:ext uri="{63B3BB69-23CF-44E3-9099-C40C66FF867C}">
                  <a14:compatExt spid="_x0000_s194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0</xdr:colOff>
          <xdr:row>52</xdr:row>
          <xdr:rowOff>0</xdr:rowOff>
        </xdr:to>
        <xdr:sp macro="" textlink="">
          <xdr:nvSpPr>
            <xdr:cNvPr id="19478" name="Drop Down 22" hidden="1">
              <a:extLst>
                <a:ext uri="{63B3BB69-23CF-44E3-9099-C40C66FF867C}">
                  <a14:compatExt spid="_x0000_s194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15</xdr:col>
          <xdr:colOff>0</xdr:colOff>
          <xdr:row>53</xdr:row>
          <xdr:rowOff>0</xdr:rowOff>
        </xdr:to>
        <xdr:sp macro="" textlink="">
          <xdr:nvSpPr>
            <xdr:cNvPr id="19479" name="Drop Down 23" hidden="1">
              <a:extLst>
                <a:ext uri="{63B3BB69-23CF-44E3-9099-C40C66FF867C}">
                  <a14:compatExt spid="_x0000_s194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9480" name="Drop Down 24" hidden="1">
              <a:extLst>
                <a:ext uri="{63B3BB69-23CF-44E3-9099-C40C66FF867C}">
                  <a14:compatExt spid="_x0000_s194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0</xdr:rowOff>
        </xdr:from>
        <xdr:to>
          <xdr:col>15</xdr:col>
          <xdr:colOff>0</xdr:colOff>
          <xdr:row>55</xdr:row>
          <xdr:rowOff>0</xdr:rowOff>
        </xdr:to>
        <xdr:sp macro="" textlink="">
          <xdr:nvSpPr>
            <xdr:cNvPr id="19481" name="Drop Down 25" hidden="1">
              <a:extLst>
                <a:ext uri="{63B3BB69-23CF-44E3-9099-C40C66FF867C}">
                  <a14:compatExt spid="_x0000_s194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0</xdr:rowOff>
        </xdr:from>
        <xdr:to>
          <xdr:col>15</xdr:col>
          <xdr:colOff>0</xdr:colOff>
          <xdr:row>56</xdr:row>
          <xdr:rowOff>0</xdr:rowOff>
        </xdr:to>
        <xdr:sp macro="" textlink="">
          <xdr:nvSpPr>
            <xdr:cNvPr id="19482" name="Drop Down 26" hidden="1">
              <a:extLst>
                <a:ext uri="{63B3BB69-23CF-44E3-9099-C40C66FF867C}">
                  <a14:compatExt spid="_x0000_s194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15</xdr:col>
          <xdr:colOff>0</xdr:colOff>
          <xdr:row>57</xdr:row>
          <xdr:rowOff>0</xdr:rowOff>
        </xdr:to>
        <xdr:sp macro="" textlink="">
          <xdr:nvSpPr>
            <xdr:cNvPr id="19483" name="Drop Down 27" hidden="1">
              <a:extLst>
                <a:ext uri="{63B3BB69-23CF-44E3-9099-C40C66FF867C}">
                  <a14:compatExt spid="_x0000_s194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15</xdr:col>
          <xdr:colOff>0</xdr:colOff>
          <xdr:row>58</xdr:row>
          <xdr:rowOff>0</xdr:rowOff>
        </xdr:to>
        <xdr:sp macro="" textlink="">
          <xdr:nvSpPr>
            <xdr:cNvPr id="19484" name="Drop Down 28" hidden="1">
              <a:extLst>
                <a:ext uri="{63B3BB69-23CF-44E3-9099-C40C66FF867C}">
                  <a14:compatExt spid="_x0000_s194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60</xdr:row>
          <xdr:rowOff>0</xdr:rowOff>
        </xdr:from>
        <xdr:to>
          <xdr:col>15</xdr:col>
          <xdr:colOff>0</xdr:colOff>
          <xdr:row>61</xdr:row>
          <xdr:rowOff>0</xdr:rowOff>
        </xdr:to>
        <xdr:sp macro="" textlink="">
          <xdr:nvSpPr>
            <xdr:cNvPr id="19485" name="Drop Down 29" hidden="1">
              <a:extLst>
                <a:ext uri="{63B3BB69-23CF-44E3-9099-C40C66FF867C}">
                  <a14:compatExt spid="_x0000_s194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61</xdr:row>
          <xdr:rowOff>0</xdr:rowOff>
        </xdr:from>
        <xdr:to>
          <xdr:col>15</xdr:col>
          <xdr:colOff>0</xdr:colOff>
          <xdr:row>62</xdr:row>
          <xdr:rowOff>0</xdr:rowOff>
        </xdr:to>
        <xdr:sp macro="" textlink="">
          <xdr:nvSpPr>
            <xdr:cNvPr id="19486" name="Drop Down 30" hidden="1">
              <a:extLst>
                <a:ext uri="{63B3BB69-23CF-44E3-9099-C40C66FF867C}">
                  <a14:compatExt spid="_x0000_s194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62</xdr:row>
          <xdr:rowOff>0</xdr:rowOff>
        </xdr:from>
        <xdr:to>
          <xdr:col>15</xdr:col>
          <xdr:colOff>0</xdr:colOff>
          <xdr:row>63</xdr:row>
          <xdr:rowOff>0</xdr:rowOff>
        </xdr:to>
        <xdr:sp macro="" textlink="">
          <xdr:nvSpPr>
            <xdr:cNvPr id="19487" name="Drop Down 31" hidden="1">
              <a:extLst>
                <a:ext uri="{63B3BB69-23CF-44E3-9099-C40C66FF867C}">
                  <a14:compatExt spid="_x0000_s194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0</xdr:colOff>
          <xdr:row>52</xdr:row>
          <xdr:rowOff>9525</xdr:rowOff>
        </xdr:to>
        <xdr:sp macro="" textlink="">
          <xdr:nvSpPr>
            <xdr:cNvPr id="6319" name="Drop Down 175" hidden="1">
              <a:extLst>
                <a:ext uri="{63B3BB69-23CF-44E3-9099-C40C66FF867C}">
                  <a14:compatExt spid="_x0000_s6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9525</xdr:rowOff>
        </xdr:to>
        <xdr:sp macro="" textlink="">
          <xdr:nvSpPr>
            <xdr:cNvPr id="6320" name="Drop Down 176" hidden="1">
              <a:extLst>
                <a:ext uri="{63B3BB69-23CF-44E3-9099-C40C66FF867C}">
                  <a14:compatExt spid="_x0000_s63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15</xdr:col>
          <xdr:colOff>0</xdr:colOff>
          <xdr:row>57</xdr:row>
          <xdr:rowOff>9525</xdr:rowOff>
        </xdr:to>
        <xdr:sp macro="" textlink="">
          <xdr:nvSpPr>
            <xdr:cNvPr id="6321" name="Drop Down 177" hidden="1">
              <a:extLst>
                <a:ext uri="{63B3BB69-23CF-44E3-9099-C40C66FF867C}">
                  <a14:compatExt spid="_x0000_s63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15</xdr:col>
          <xdr:colOff>0</xdr:colOff>
          <xdr:row>58</xdr:row>
          <xdr:rowOff>9525</xdr:rowOff>
        </xdr:to>
        <xdr:sp macro="" textlink="">
          <xdr:nvSpPr>
            <xdr:cNvPr id="6322" name="Drop Down 178" hidden="1">
              <a:extLst>
                <a:ext uri="{63B3BB69-23CF-44E3-9099-C40C66FF867C}">
                  <a14:compatExt spid="_x0000_s6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60</xdr:row>
          <xdr:rowOff>0</xdr:rowOff>
        </xdr:from>
        <xdr:to>
          <xdr:col>15</xdr:col>
          <xdr:colOff>0</xdr:colOff>
          <xdr:row>61</xdr:row>
          <xdr:rowOff>9525</xdr:rowOff>
        </xdr:to>
        <xdr:sp macro="" textlink="">
          <xdr:nvSpPr>
            <xdr:cNvPr id="6323" name="Drop Down 179" hidden="1">
              <a:extLst>
                <a:ext uri="{63B3BB69-23CF-44E3-9099-C40C66FF867C}">
                  <a14:compatExt spid="_x0000_s63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61</xdr:row>
          <xdr:rowOff>0</xdr:rowOff>
        </xdr:from>
        <xdr:to>
          <xdr:col>15</xdr:col>
          <xdr:colOff>0</xdr:colOff>
          <xdr:row>62</xdr:row>
          <xdr:rowOff>9525</xdr:rowOff>
        </xdr:to>
        <xdr:sp macro="" textlink="">
          <xdr:nvSpPr>
            <xdr:cNvPr id="6324" name="Drop Down 180" hidden="1">
              <a:extLst>
                <a:ext uri="{63B3BB69-23CF-44E3-9099-C40C66FF867C}">
                  <a14:compatExt spid="_x0000_s63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62</xdr:row>
          <xdr:rowOff>0</xdr:rowOff>
        </xdr:from>
        <xdr:to>
          <xdr:col>15</xdr:col>
          <xdr:colOff>0</xdr:colOff>
          <xdr:row>63</xdr:row>
          <xdr:rowOff>9525</xdr:rowOff>
        </xdr:to>
        <xdr:sp macro="" textlink="">
          <xdr:nvSpPr>
            <xdr:cNvPr id="6325" name="Drop Down 181" hidden="1">
              <a:extLst>
                <a:ext uri="{63B3BB69-23CF-44E3-9099-C40C66FF867C}">
                  <a14:compatExt spid="_x0000_s63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63</xdr:row>
          <xdr:rowOff>0</xdr:rowOff>
        </xdr:from>
        <xdr:to>
          <xdr:col>15</xdr:col>
          <xdr:colOff>0</xdr:colOff>
          <xdr:row>64</xdr:row>
          <xdr:rowOff>9525</xdr:rowOff>
        </xdr:to>
        <xdr:sp macro="" textlink="">
          <xdr:nvSpPr>
            <xdr:cNvPr id="6326" name="Drop Down 182" hidden="1">
              <a:extLst>
                <a:ext uri="{63B3BB69-23CF-44E3-9099-C40C66FF867C}">
                  <a14:compatExt spid="_x0000_s6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64</xdr:row>
          <xdr:rowOff>0</xdr:rowOff>
        </xdr:from>
        <xdr:to>
          <xdr:col>15</xdr:col>
          <xdr:colOff>0</xdr:colOff>
          <xdr:row>65</xdr:row>
          <xdr:rowOff>9525</xdr:rowOff>
        </xdr:to>
        <xdr:sp macro="" textlink="">
          <xdr:nvSpPr>
            <xdr:cNvPr id="6327" name="Drop Down 183" hidden="1">
              <a:extLst>
                <a:ext uri="{63B3BB69-23CF-44E3-9099-C40C66FF867C}">
                  <a14:compatExt spid="_x0000_s6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65</xdr:row>
          <xdr:rowOff>0</xdr:rowOff>
        </xdr:from>
        <xdr:to>
          <xdr:col>15</xdr:col>
          <xdr:colOff>0</xdr:colOff>
          <xdr:row>66</xdr:row>
          <xdr:rowOff>9525</xdr:rowOff>
        </xdr:to>
        <xdr:sp macro="" textlink="">
          <xdr:nvSpPr>
            <xdr:cNvPr id="6328" name="Drop Down 184" hidden="1">
              <a:extLst>
                <a:ext uri="{63B3BB69-23CF-44E3-9099-C40C66FF867C}">
                  <a14:compatExt spid="_x0000_s63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66</xdr:row>
          <xdr:rowOff>0</xdr:rowOff>
        </xdr:from>
        <xdr:to>
          <xdr:col>15</xdr:col>
          <xdr:colOff>0</xdr:colOff>
          <xdr:row>67</xdr:row>
          <xdr:rowOff>9525</xdr:rowOff>
        </xdr:to>
        <xdr:sp macro="" textlink="">
          <xdr:nvSpPr>
            <xdr:cNvPr id="6329" name="Drop Down 185" hidden="1">
              <a:extLst>
                <a:ext uri="{63B3BB69-23CF-44E3-9099-C40C66FF867C}">
                  <a14:compatExt spid="_x0000_s63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69</xdr:row>
          <xdr:rowOff>0</xdr:rowOff>
        </xdr:from>
        <xdr:to>
          <xdr:col>15</xdr:col>
          <xdr:colOff>0</xdr:colOff>
          <xdr:row>70</xdr:row>
          <xdr:rowOff>9525</xdr:rowOff>
        </xdr:to>
        <xdr:sp macro="" textlink="">
          <xdr:nvSpPr>
            <xdr:cNvPr id="6330" name="Drop Down 186" hidden="1">
              <a:extLst>
                <a:ext uri="{63B3BB69-23CF-44E3-9099-C40C66FF867C}">
                  <a14:compatExt spid="_x0000_s6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70</xdr:row>
          <xdr:rowOff>0</xdr:rowOff>
        </xdr:from>
        <xdr:to>
          <xdr:col>15</xdr:col>
          <xdr:colOff>0</xdr:colOff>
          <xdr:row>71</xdr:row>
          <xdr:rowOff>9525</xdr:rowOff>
        </xdr:to>
        <xdr:sp macro="" textlink="">
          <xdr:nvSpPr>
            <xdr:cNvPr id="6331" name="Drop Down 187" hidden="1">
              <a:extLst>
                <a:ext uri="{63B3BB69-23CF-44E3-9099-C40C66FF867C}">
                  <a14:compatExt spid="_x0000_s6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71</xdr:row>
          <xdr:rowOff>0</xdr:rowOff>
        </xdr:from>
        <xdr:to>
          <xdr:col>15</xdr:col>
          <xdr:colOff>0</xdr:colOff>
          <xdr:row>72</xdr:row>
          <xdr:rowOff>9525</xdr:rowOff>
        </xdr:to>
        <xdr:sp macro="" textlink="">
          <xdr:nvSpPr>
            <xdr:cNvPr id="6332" name="Drop Down 188" hidden="1">
              <a:extLst>
                <a:ext uri="{63B3BB69-23CF-44E3-9099-C40C66FF867C}">
                  <a14:compatExt spid="_x0000_s6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171450</xdr:rowOff>
        </xdr:from>
        <xdr:to>
          <xdr:col>5</xdr:col>
          <xdr:colOff>9525</xdr:colOff>
          <xdr:row>55</xdr:row>
          <xdr:rowOff>0</xdr:rowOff>
        </xdr:to>
        <xdr:sp macro="" textlink="">
          <xdr:nvSpPr>
            <xdr:cNvPr id="17409" name="Drop Down 1" hidden="1">
              <a:extLst>
                <a:ext uri="{63B3BB69-23CF-44E3-9099-C40C66FF867C}">
                  <a14:compatExt spid="_x0000_s17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53</xdr:row>
          <xdr:rowOff>161925</xdr:rowOff>
        </xdr:from>
        <xdr:to>
          <xdr:col>5</xdr:col>
          <xdr:colOff>9525</xdr:colOff>
          <xdr:row>55</xdr:row>
          <xdr:rowOff>9525</xdr:rowOff>
        </xdr:to>
        <xdr:sp macro="" textlink="">
          <xdr:nvSpPr>
            <xdr:cNvPr id="16395" name="Drop Down 11" hidden="1">
              <a:extLst>
                <a:ext uri="{63B3BB69-23CF-44E3-9099-C40C66FF867C}">
                  <a14:compatExt spid="_x0000_s16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29.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ctrlProp" Target="../ctrlProps/ctrlProp3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23"/>
  <sheetViews>
    <sheetView tabSelected="1" workbookViewId="0"/>
  </sheetViews>
  <sheetFormatPr baseColWidth="10" defaultColWidth="11" defaultRowHeight="14.25" x14ac:dyDescent="0.2"/>
  <cols>
    <col min="1" max="1" width="1.5703125" style="5" customWidth="1"/>
    <col min="2" max="2" width="2.85546875" style="5" customWidth="1"/>
    <col min="3" max="16384" width="11" style="5"/>
  </cols>
  <sheetData>
    <row r="1" spans="2:3" ht="18" x14ac:dyDescent="0.25">
      <c r="B1" s="8" t="s">
        <v>85</v>
      </c>
    </row>
    <row r="2" spans="2:3" ht="18" x14ac:dyDescent="0.25">
      <c r="B2" s="8"/>
    </row>
    <row r="3" spans="2:3" ht="18" x14ac:dyDescent="0.25">
      <c r="B3" s="8"/>
    </row>
    <row r="4" spans="2:3" x14ac:dyDescent="0.2">
      <c r="B4" s="5" t="s">
        <v>88</v>
      </c>
    </row>
    <row r="6" spans="2:3" x14ac:dyDescent="0.2">
      <c r="B6" s="6"/>
      <c r="C6" s="5" t="s">
        <v>86</v>
      </c>
    </row>
    <row r="8" spans="2:3" x14ac:dyDescent="0.2">
      <c r="B8" s="7"/>
      <c r="C8" s="5" t="s">
        <v>84</v>
      </c>
    </row>
    <row r="10" spans="2:3" x14ac:dyDescent="0.2">
      <c r="C10" s="5" t="s">
        <v>89</v>
      </c>
    </row>
    <row r="12" spans="2:3" x14ac:dyDescent="0.2">
      <c r="B12" s="5" t="s">
        <v>87</v>
      </c>
    </row>
    <row r="14" spans="2:3" x14ac:dyDescent="0.2">
      <c r="B14" s="5" t="s">
        <v>172</v>
      </c>
    </row>
    <row r="15" spans="2:3" x14ac:dyDescent="0.2">
      <c r="B15" s="5" t="s">
        <v>173</v>
      </c>
    </row>
    <row r="16" spans="2:3" x14ac:dyDescent="0.2">
      <c r="B16" s="5" t="s">
        <v>174</v>
      </c>
    </row>
    <row r="18" spans="2:2" x14ac:dyDescent="0.2">
      <c r="B18" s="5" t="s">
        <v>137</v>
      </c>
    </row>
    <row r="19" spans="2:2" x14ac:dyDescent="0.2">
      <c r="B19" s="5" t="s">
        <v>144</v>
      </c>
    </row>
    <row r="22" spans="2:2" x14ac:dyDescent="0.2">
      <c r="B22" s="183" t="s">
        <v>207</v>
      </c>
    </row>
    <row r="23" spans="2:2" x14ac:dyDescent="0.2">
      <c r="B23" s="183" t="s">
        <v>208</v>
      </c>
    </row>
  </sheetData>
  <sheetProtection algorithmName="SHA-512" hashValue="DgfRr7Z/7AkxwBI6FFyjm4lE0QQY1xBxdGXeqQ02HPztuAGCGpdlVgKiNIDMRgcwboGE24GSgpcyzslZiDUYMQ==" saltValue="CcSZtad0C3tAE849Htp89g==" spinCount="100000" sheet="1" objects="1" scenarios="1"/>
  <printOptions horizontalCentered="1"/>
  <pageMargins left="0.59055118110236227" right="0.59055118110236227" top="0.59055118110236227" bottom="0.59055118110236227" header="0.31496062992125984" footer="0.39370078740157483"/>
  <pageSetup paperSize="9" fitToWidth="2" fitToHeight="2" orientation="portrait" r:id="rId1"/>
  <headerFooter>
    <oddFooter>&amp;L&amp;"Arial,Standard"&amp;10Ministerium für Ländlichen Raum und Verbraucherschutz&amp;R&amp;"Arial,Standard"&amp;10Version 1.53 vom 16.06.2021</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2"/>
  <sheetViews>
    <sheetView zoomScaleNormal="100" workbookViewId="0"/>
  </sheetViews>
  <sheetFormatPr baseColWidth="10" defaultColWidth="11" defaultRowHeight="14.25" x14ac:dyDescent="0.2"/>
  <cols>
    <col min="1" max="1" width="5.5703125" style="5" customWidth="1"/>
    <col min="2" max="2" width="110" style="5" bestFit="1" customWidth="1"/>
    <col min="3" max="16384" width="11" style="5"/>
  </cols>
  <sheetData>
    <row r="1" spans="1:2" ht="18" x14ac:dyDescent="0.25">
      <c r="A1" s="8" t="s">
        <v>98</v>
      </c>
    </row>
    <row r="3" spans="1:2" ht="15" x14ac:dyDescent="0.25">
      <c r="A3" s="9" t="s">
        <v>91</v>
      </c>
      <c r="B3" s="9" t="s">
        <v>90</v>
      </c>
    </row>
    <row r="4" spans="1:2" ht="15" x14ac:dyDescent="0.25">
      <c r="A4" s="9"/>
      <c r="B4" s="5" t="s">
        <v>99</v>
      </c>
    </row>
    <row r="5" spans="1:2" ht="15" x14ac:dyDescent="0.25">
      <c r="A5" s="9"/>
      <c r="B5" s="5" t="s">
        <v>100</v>
      </c>
    </row>
    <row r="6" spans="1:2" ht="15" x14ac:dyDescent="0.25">
      <c r="A6" s="9"/>
      <c r="B6" s="5" t="s">
        <v>101</v>
      </c>
    </row>
    <row r="7" spans="1:2" ht="15" x14ac:dyDescent="0.25">
      <c r="A7" s="9"/>
    </row>
    <row r="8" spans="1:2" ht="15" x14ac:dyDescent="0.25">
      <c r="A8" s="9" t="s">
        <v>94</v>
      </c>
      <c r="B8" s="9" t="s">
        <v>93</v>
      </c>
    </row>
    <row r="9" spans="1:2" ht="15" x14ac:dyDescent="0.25">
      <c r="A9" s="9"/>
      <c r="B9" s="5" t="s">
        <v>92</v>
      </c>
    </row>
    <row r="10" spans="1:2" ht="15" x14ac:dyDescent="0.25">
      <c r="A10" s="9"/>
    </row>
    <row r="11" spans="1:2" ht="15" x14ac:dyDescent="0.25">
      <c r="A11" s="9" t="s">
        <v>97</v>
      </c>
      <c r="B11" s="9" t="s">
        <v>96</v>
      </c>
    </row>
    <row r="12" spans="1:2" ht="15" x14ac:dyDescent="0.25">
      <c r="A12" s="9"/>
      <c r="B12" s="5" t="s">
        <v>95</v>
      </c>
    </row>
    <row r="13" spans="1:2" ht="15" x14ac:dyDescent="0.25">
      <c r="A13" s="9"/>
    </row>
    <row r="14" spans="1:2" ht="15" x14ac:dyDescent="0.25">
      <c r="A14" s="9" t="s">
        <v>103</v>
      </c>
      <c r="B14" s="9" t="s">
        <v>102</v>
      </c>
    </row>
    <row r="15" spans="1:2" x14ac:dyDescent="0.2">
      <c r="B15" s="5" t="s">
        <v>104</v>
      </c>
    </row>
    <row r="16" spans="1:2" x14ac:dyDescent="0.2">
      <c r="B16" s="5" t="s">
        <v>105</v>
      </c>
    </row>
    <row r="17" spans="1:2" x14ac:dyDescent="0.2">
      <c r="B17" s="5" t="s">
        <v>106</v>
      </c>
    </row>
    <row r="19" spans="1:2" ht="15" x14ac:dyDescent="0.25">
      <c r="A19" s="9" t="s">
        <v>108</v>
      </c>
      <c r="B19" s="9" t="s">
        <v>107</v>
      </c>
    </row>
    <row r="20" spans="1:2" x14ac:dyDescent="0.2">
      <c r="B20" s="5" t="s">
        <v>109</v>
      </c>
    </row>
    <row r="21" spans="1:2" x14ac:dyDescent="0.2">
      <c r="B21" s="5" t="s">
        <v>110</v>
      </c>
    </row>
    <row r="22" spans="1:2" x14ac:dyDescent="0.2">
      <c r="B22" s="5" t="s">
        <v>111</v>
      </c>
    </row>
    <row r="24" spans="1:2" ht="15" x14ac:dyDescent="0.25">
      <c r="A24" s="9" t="s">
        <v>113</v>
      </c>
      <c r="B24" s="9" t="s">
        <v>112</v>
      </c>
    </row>
    <row r="25" spans="1:2" x14ac:dyDescent="0.2">
      <c r="B25" s="5" t="s">
        <v>114</v>
      </c>
    </row>
    <row r="26" spans="1:2" x14ac:dyDescent="0.2">
      <c r="B26" s="5" t="s">
        <v>115</v>
      </c>
    </row>
    <row r="27" spans="1:2" x14ac:dyDescent="0.2">
      <c r="B27" s="5" t="s">
        <v>116</v>
      </c>
    </row>
    <row r="29" spans="1:2" ht="15" x14ac:dyDescent="0.25">
      <c r="A29" s="9" t="s">
        <v>117</v>
      </c>
      <c r="B29" s="9" t="s">
        <v>112</v>
      </c>
    </row>
    <row r="30" spans="1:2" x14ac:dyDescent="0.2">
      <c r="B30" s="5" t="s">
        <v>118</v>
      </c>
    </row>
    <row r="31" spans="1:2" x14ac:dyDescent="0.2">
      <c r="B31" s="5" t="s">
        <v>119</v>
      </c>
    </row>
    <row r="32" spans="1:2" x14ac:dyDescent="0.2">
      <c r="B32" s="5" t="s">
        <v>116</v>
      </c>
    </row>
    <row r="34" spans="1:2" ht="15" x14ac:dyDescent="0.25">
      <c r="A34" s="9" t="s">
        <v>121</v>
      </c>
      <c r="B34" s="9" t="s">
        <v>120</v>
      </c>
    </row>
    <row r="35" spans="1:2" x14ac:dyDescent="0.2">
      <c r="B35" s="5" t="s">
        <v>122</v>
      </c>
    </row>
    <row r="36" spans="1:2" x14ac:dyDescent="0.2">
      <c r="B36" s="5" t="s">
        <v>123</v>
      </c>
    </row>
    <row r="37" spans="1:2" x14ac:dyDescent="0.2">
      <c r="B37" s="5" t="s">
        <v>124</v>
      </c>
    </row>
    <row r="39" spans="1:2" ht="15" x14ac:dyDescent="0.25">
      <c r="A39" s="9" t="s">
        <v>126</v>
      </c>
      <c r="B39" s="9" t="s">
        <v>125</v>
      </c>
    </row>
    <row r="40" spans="1:2" x14ac:dyDescent="0.2">
      <c r="B40" s="5" t="s">
        <v>127</v>
      </c>
    </row>
    <row r="41" spans="1:2" x14ac:dyDescent="0.2">
      <c r="B41" s="5" t="s">
        <v>128</v>
      </c>
    </row>
    <row r="42" spans="1:2" x14ac:dyDescent="0.2">
      <c r="B42" s="5" t="s">
        <v>129</v>
      </c>
    </row>
    <row r="43" spans="1:2" x14ac:dyDescent="0.2">
      <c r="B43" s="5" t="s">
        <v>145</v>
      </c>
    </row>
    <row r="45" spans="1:2" ht="15" x14ac:dyDescent="0.25">
      <c r="A45" s="9" t="s">
        <v>131</v>
      </c>
      <c r="B45" s="9" t="s">
        <v>130</v>
      </c>
    </row>
    <row r="46" spans="1:2" x14ac:dyDescent="0.2">
      <c r="B46" s="5" t="s">
        <v>140</v>
      </c>
    </row>
    <row r="47" spans="1:2" x14ac:dyDescent="0.2">
      <c r="B47" s="5" t="s">
        <v>141</v>
      </c>
    </row>
    <row r="49" spans="1:2" ht="15" x14ac:dyDescent="0.25">
      <c r="A49" s="9" t="s">
        <v>133</v>
      </c>
      <c r="B49" s="9" t="s">
        <v>132</v>
      </c>
    </row>
    <row r="50" spans="1:2" x14ac:dyDescent="0.2">
      <c r="B50" s="5" t="s">
        <v>142</v>
      </c>
    </row>
    <row r="51" spans="1:2" x14ac:dyDescent="0.2">
      <c r="B51" s="5" t="s">
        <v>143</v>
      </c>
    </row>
    <row r="53" spans="1:2" ht="15" x14ac:dyDescent="0.25">
      <c r="A53" s="9" t="s">
        <v>136</v>
      </c>
      <c r="B53" s="9" t="s">
        <v>135</v>
      </c>
    </row>
    <row r="54" spans="1:2" x14ac:dyDescent="0.2">
      <c r="B54" s="5" t="s">
        <v>134</v>
      </c>
    </row>
    <row r="56" spans="1:2" ht="15" x14ac:dyDescent="0.25">
      <c r="A56" s="9" t="s">
        <v>175</v>
      </c>
      <c r="B56" s="9" t="s">
        <v>177</v>
      </c>
    </row>
    <row r="57" spans="1:2" x14ac:dyDescent="0.2">
      <c r="B57" s="5" t="s">
        <v>178</v>
      </c>
    </row>
    <row r="58" spans="1:2" x14ac:dyDescent="0.2">
      <c r="B58" s="5" t="s">
        <v>181</v>
      </c>
    </row>
    <row r="60" spans="1:2" ht="15" x14ac:dyDescent="0.25">
      <c r="A60" s="9" t="s">
        <v>180</v>
      </c>
      <c r="B60" s="9" t="s">
        <v>179</v>
      </c>
    </row>
    <row r="61" spans="1:2" x14ac:dyDescent="0.2">
      <c r="B61" s="183" t="s">
        <v>204</v>
      </c>
    </row>
    <row r="62" spans="1:2" x14ac:dyDescent="0.2">
      <c r="B62" s="5" t="s">
        <v>205</v>
      </c>
    </row>
  </sheetData>
  <sheetProtection algorithmName="SHA-512" hashValue="Ry3/6GGdX3IBGd/US+EfBkwurKJFCQJRpAZDGrkVLIlILYXHFJUnfQmZn3hfeJJpn/qkG8dHEiEQup7grm/HEQ==" saltValue="2TuRMwNAV4K2Lscwpm7W6Q==" spinCount="100000" sheet="1" objects="1" scenarios="1"/>
  <printOptions horizontalCentered="1"/>
  <pageMargins left="0.59055118110236227" right="0.59055118110236227" top="0.59055118110236227" bottom="0.59055118110236227" header="0.31496062992125984" footer="0.39370078740157483"/>
  <pageSetup paperSize="9" scale="86" orientation="portrait" r:id="rId1"/>
  <headerFooter>
    <oddFooter>&amp;L&amp;"Arial,Standard"&amp;10Ministerium für Ländlichen Raum und Verbraucherschutz&amp;R&amp;"Arial,Standard"&amp;10Version 1.53 vom 16.06.2021</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V74"/>
  <sheetViews>
    <sheetView showGridLines="0" zoomScaleNormal="100" workbookViewId="0">
      <pane ySplit="2" topLeftCell="A3" activePane="bottomLeft" state="frozen"/>
      <selection pane="bottomLeft" activeCell="A3" sqref="A3"/>
    </sheetView>
  </sheetViews>
  <sheetFormatPr baseColWidth="10" defaultColWidth="11.42578125" defaultRowHeight="12.75" x14ac:dyDescent="0.25"/>
  <cols>
    <col min="1" max="1" width="1.5703125" style="10" customWidth="1"/>
    <col min="2" max="2" width="4" style="163" customWidth="1"/>
    <col min="3" max="3" width="6.7109375" style="10" customWidth="1"/>
    <col min="4" max="4" width="6.5703125" style="10" customWidth="1"/>
    <col min="5" max="5" width="5.42578125" style="10" customWidth="1"/>
    <col min="6" max="6" width="2.5703125" style="10" customWidth="1"/>
    <col min="7" max="7" width="10.5703125" style="10" customWidth="1"/>
    <col min="8" max="8" width="5.5703125" style="163" customWidth="1"/>
    <col min="9" max="9" width="2.5703125" style="163" customWidth="1"/>
    <col min="10" max="10" width="10.5703125" style="10" customWidth="1"/>
    <col min="11" max="11" width="5.5703125" style="10" customWidth="1"/>
    <col min="12" max="12" width="2.5703125" style="10" customWidth="1"/>
    <col min="13" max="13" width="10.5703125" style="10" customWidth="1"/>
    <col min="14" max="14" width="5.5703125" style="163" customWidth="1"/>
    <col min="15" max="15" width="10.5703125" style="10" customWidth="1"/>
    <col min="16" max="16" width="5.5703125" style="10" customWidth="1"/>
    <col min="17" max="17" width="1.7109375" style="10" customWidth="1"/>
    <col min="18" max="18" width="14.28515625" style="10" customWidth="1"/>
    <col min="19" max="19" width="2.140625" style="10" customWidth="1"/>
    <col min="20" max="22" width="12.5703125" style="10" hidden="1" customWidth="1"/>
    <col min="23" max="24" width="12.5703125" style="10" customWidth="1"/>
    <col min="25" max="16384" width="11.42578125" style="10"/>
  </cols>
  <sheetData>
    <row r="1" spans="1:256" ht="15" customHeight="1" x14ac:dyDescent="0.25">
      <c r="B1" s="93" t="str">
        <f>IF(AND(F11="x",L11="x"),"Bitte nur ein Verfahren auswählen!","")</f>
        <v/>
      </c>
      <c r="C1" s="90"/>
      <c r="D1" s="90"/>
      <c r="E1" s="90"/>
      <c r="F1" s="90"/>
      <c r="G1" s="90"/>
      <c r="H1" s="93" t="str">
        <f>IF(AND(F11="X",T21=1),"Bei Endbelegung bitte keine Vormastdaten (davon bis 50 kg) eingeben!","")</f>
        <v/>
      </c>
      <c r="I1" s="91"/>
      <c r="J1" s="90"/>
      <c r="K1" s="90"/>
      <c r="L1" s="90"/>
      <c r="M1" s="90"/>
      <c r="N1" s="91"/>
      <c r="O1" s="90"/>
      <c r="P1" s="90"/>
      <c r="Q1" s="90"/>
      <c r="R1" s="90"/>
    </row>
    <row r="2" spans="1:256" ht="15" customHeight="1" x14ac:dyDescent="0.25">
      <c r="B2" s="93" t="str">
        <f>IF(AND(T22&gt;0,T11=0),"Bitte Verfahren in Zeile 11 auswählen!","")</f>
        <v/>
      </c>
      <c r="C2" s="90"/>
      <c r="D2" s="90"/>
      <c r="E2" s="90"/>
      <c r="F2" s="90"/>
      <c r="G2" s="90"/>
      <c r="H2" s="93"/>
      <c r="I2" s="91"/>
      <c r="J2" s="90"/>
      <c r="K2" s="90"/>
      <c r="L2" s="90"/>
      <c r="M2" s="90"/>
      <c r="N2" s="91"/>
      <c r="O2" s="90"/>
      <c r="P2" s="90"/>
      <c r="Q2" s="90"/>
      <c r="R2" s="90"/>
    </row>
    <row r="3" spans="1:256" ht="6.75" customHeight="1" thickBot="1" x14ac:dyDescent="0.3">
      <c r="A3" s="1"/>
    </row>
    <row r="4" spans="1:256" ht="6.75" customHeight="1" x14ac:dyDescent="0.25">
      <c r="B4" s="11"/>
      <c r="C4" s="12"/>
      <c r="D4" s="12"/>
      <c r="E4" s="12"/>
      <c r="F4" s="12"/>
      <c r="G4" s="13"/>
      <c r="H4" s="14"/>
      <c r="I4" s="14"/>
      <c r="J4" s="15"/>
      <c r="K4" s="15"/>
      <c r="L4" s="15"/>
      <c r="M4" s="15"/>
      <c r="N4" s="15"/>
      <c r="O4" s="15"/>
      <c r="P4" s="15"/>
      <c r="Q4" s="12"/>
      <c r="R4" s="185" t="s">
        <v>27</v>
      </c>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ht="15" x14ac:dyDescent="0.25">
      <c r="B5" s="17" t="s">
        <v>62</v>
      </c>
      <c r="C5" s="18"/>
      <c r="D5" s="18"/>
      <c r="E5" s="18"/>
      <c r="F5" s="18"/>
      <c r="G5" s="19" t="s">
        <v>40</v>
      </c>
      <c r="H5" s="188"/>
      <c r="I5" s="188"/>
      <c r="J5" s="188"/>
      <c r="K5" s="188"/>
      <c r="L5" s="188"/>
      <c r="M5" s="188"/>
      <c r="N5" s="188"/>
      <c r="O5" s="188"/>
      <c r="P5" s="188"/>
      <c r="Q5" s="18"/>
      <c r="R5" s="18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ht="6.75" customHeight="1" x14ac:dyDescent="0.25">
      <c r="B6" s="20"/>
      <c r="C6" s="18"/>
      <c r="D6" s="18"/>
      <c r="E6" s="18"/>
      <c r="F6" s="18"/>
      <c r="G6" s="21"/>
      <c r="H6" s="21"/>
      <c r="I6" s="21"/>
      <c r="J6" s="21"/>
      <c r="K6" s="21"/>
      <c r="L6" s="21"/>
      <c r="M6" s="21"/>
      <c r="N6" s="21"/>
      <c r="O6" s="21"/>
      <c r="P6" s="21"/>
      <c r="Q6" s="22"/>
      <c r="R6" s="187"/>
    </row>
    <row r="7" spans="1:256" ht="15" customHeight="1" x14ac:dyDescent="0.25">
      <c r="B7" s="23" t="s">
        <v>65</v>
      </c>
      <c r="C7" s="24"/>
      <c r="D7" s="2"/>
      <c r="E7" s="18"/>
      <c r="F7" s="18"/>
      <c r="G7" s="19" t="s">
        <v>41</v>
      </c>
      <c r="H7" s="136" t="s">
        <v>147</v>
      </c>
      <c r="I7" s="136"/>
      <c r="J7" s="189"/>
      <c r="K7" s="189"/>
      <c r="L7" s="189"/>
      <c r="M7" s="189"/>
      <c r="N7" s="189"/>
      <c r="O7" s="189"/>
      <c r="P7" s="189"/>
      <c r="Q7" s="22"/>
      <c r="R7" s="25"/>
    </row>
    <row r="8" spans="1:256" ht="6.75" customHeight="1" x14ac:dyDescent="0.25">
      <c r="B8" s="20"/>
      <c r="C8" s="18"/>
      <c r="D8" s="18"/>
      <c r="E8" s="18"/>
      <c r="F8" s="18"/>
      <c r="G8" s="21"/>
      <c r="H8" s="21"/>
      <c r="I8" s="21"/>
      <c r="J8" s="21"/>
      <c r="K8" s="21"/>
      <c r="L8" s="21"/>
      <c r="M8" s="21"/>
      <c r="N8" s="21"/>
      <c r="O8" s="21"/>
      <c r="P8" s="21"/>
      <c r="Q8" s="22"/>
      <c r="R8" s="25"/>
    </row>
    <row r="9" spans="1:256" s="26" customFormat="1" x14ac:dyDescent="0.25">
      <c r="B9" s="137" t="s">
        <v>63</v>
      </c>
      <c r="C9" s="138"/>
      <c r="D9" s="139"/>
      <c r="E9" s="139"/>
      <c r="F9" s="139"/>
      <c r="G9" s="22"/>
      <c r="H9" s="140"/>
      <c r="I9" s="27"/>
      <c r="J9" s="28" t="s">
        <v>44</v>
      </c>
      <c r="L9" s="34" t="s">
        <v>42</v>
      </c>
      <c r="M9" s="35" t="s">
        <v>43</v>
      </c>
      <c r="O9" s="22"/>
      <c r="P9" s="22"/>
      <c r="Q9" s="22"/>
      <c r="R9" s="25"/>
    </row>
    <row r="10" spans="1:256" ht="6.75" customHeight="1" x14ac:dyDescent="0.25">
      <c r="B10" s="20"/>
      <c r="C10" s="18"/>
      <c r="D10" s="18"/>
      <c r="E10" s="18"/>
      <c r="F10" s="18"/>
      <c r="G10" s="21"/>
      <c r="H10" s="21"/>
      <c r="I10" s="21"/>
      <c r="J10" s="21"/>
      <c r="K10" s="21"/>
      <c r="L10" s="141"/>
      <c r="M10" s="141"/>
      <c r="N10" s="21"/>
      <c r="O10" s="21"/>
      <c r="P10" s="21"/>
      <c r="Q10" s="22"/>
      <c r="R10" s="25"/>
    </row>
    <row r="11" spans="1:256" s="26" customFormat="1" x14ac:dyDescent="0.25">
      <c r="B11" s="142"/>
      <c r="C11" s="138" t="s">
        <v>146</v>
      </c>
      <c r="D11" s="139"/>
      <c r="E11" s="139"/>
      <c r="F11" s="2" t="s">
        <v>203</v>
      </c>
      <c r="G11" s="28" t="s">
        <v>148</v>
      </c>
      <c r="J11" s="22"/>
      <c r="K11" s="22"/>
      <c r="L11" s="2"/>
      <c r="M11" s="22" t="s">
        <v>149</v>
      </c>
      <c r="P11" s="22"/>
      <c r="Q11" s="22"/>
      <c r="R11" s="25"/>
      <c r="T11" s="143">
        <f>IF(AND(F11="",L11=""),0,1)</f>
        <v>1</v>
      </c>
    </row>
    <row r="12" spans="1:256" x14ac:dyDescent="0.25">
      <c r="B12" s="20"/>
      <c r="C12" s="18"/>
      <c r="D12" s="18"/>
      <c r="E12" s="18"/>
      <c r="F12" s="18"/>
      <c r="G12" s="21"/>
      <c r="H12" s="21"/>
      <c r="I12" s="21"/>
      <c r="J12" s="21"/>
      <c r="K12" s="21"/>
      <c r="L12" s="141"/>
      <c r="M12" s="35" t="s">
        <v>150</v>
      </c>
      <c r="N12" s="21"/>
      <c r="O12" s="21"/>
      <c r="P12" s="21"/>
      <c r="Q12" s="22"/>
      <c r="R12" s="25"/>
    </row>
    <row r="13" spans="1:256" ht="14.25" x14ac:dyDescent="0.25">
      <c r="B13" s="20"/>
      <c r="C13" s="18"/>
      <c r="D13" s="18"/>
      <c r="E13" s="18"/>
      <c r="F13" s="2"/>
      <c r="G13" s="35" t="s">
        <v>176</v>
      </c>
      <c r="H13" s="21"/>
      <c r="I13" s="21"/>
      <c r="J13" s="21"/>
      <c r="K13" s="21"/>
      <c r="L13" s="141"/>
      <c r="M13" s="35"/>
      <c r="N13" s="35"/>
      <c r="O13" s="21"/>
      <c r="P13" s="21"/>
      <c r="Q13" s="22"/>
      <c r="R13" s="25"/>
    </row>
    <row r="14" spans="1:256" ht="7.5" customHeight="1" x14ac:dyDescent="0.25">
      <c r="B14" s="20"/>
      <c r="C14" s="18"/>
      <c r="D14" s="18"/>
      <c r="E14" s="18"/>
      <c r="F14" s="18"/>
      <c r="G14" s="21"/>
      <c r="H14" s="21"/>
      <c r="I14" s="21"/>
      <c r="J14" s="21"/>
      <c r="K14" s="21"/>
      <c r="L14" s="141"/>
      <c r="M14" s="35"/>
      <c r="N14" s="21"/>
      <c r="O14" s="21"/>
      <c r="P14" s="21"/>
      <c r="Q14" s="22"/>
      <c r="R14" s="25"/>
    </row>
    <row r="15" spans="1:256" ht="17.25" x14ac:dyDescent="0.25">
      <c r="B15" s="29" t="s">
        <v>20</v>
      </c>
      <c r="C15" s="30" t="s">
        <v>66</v>
      </c>
      <c r="D15" s="31"/>
      <c r="E15" s="31"/>
      <c r="F15" s="31"/>
      <c r="G15" s="31"/>
      <c r="H15" s="159"/>
      <c r="I15" s="159"/>
      <c r="K15" s="33"/>
      <c r="N15" s="159"/>
      <c r="O15" s="31"/>
      <c r="P15" s="31"/>
      <c r="Q15" s="31"/>
      <c r="R15" s="25"/>
    </row>
    <row r="16" spans="1:256" ht="14.25" customHeight="1" x14ac:dyDescent="0.25">
      <c r="B16" s="29"/>
      <c r="C16" s="164" t="s">
        <v>69</v>
      </c>
      <c r="D16" s="164"/>
      <c r="E16" s="164"/>
      <c r="F16" s="164"/>
      <c r="G16" s="164"/>
      <c r="H16" s="164"/>
      <c r="I16" s="164"/>
      <c r="J16" s="36"/>
      <c r="K16" s="36"/>
      <c r="L16" s="37"/>
      <c r="M16" s="190"/>
      <c r="N16" s="190"/>
      <c r="O16" s="191"/>
      <c r="P16" s="191"/>
      <c r="Q16" s="31"/>
      <c r="R16" s="25"/>
    </row>
    <row r="17" spans="2:29" ht="14.25" customHeight="1" x14ac:dyDescent="0.25">
      <c r="B17" s="38"/>
      <c r="C17" s="192" t="s">
        <v>68</v>
      </c>
      <c r="D17" s="192"/>
      <c r="E17" s="192"/>
      <c r="F17" s="192"/>
      <c r="G17" s="192"/>
      <c r="H17" s="192"/>
      <c r="I17" s="192"/>
      <c r="J17" s="192"/>
      <c r="K17" s="192"/>
      <c r="L17" s="39"/>
      <c r="M17" s="88"/>
      <c r="N17" s="40" t="s">
        <v>45</v>
      </c>
      <c r="O17" s="77">
        <f>SUM(J21:J23)</f>
        <v>0</v>
      </c>
      <c r="P17" s="40" t="s">
        <v>45</v>
      </c>
      <c r="Q17" s="31"/>
      <c r="R17" s="25"/>
    </row>
    <row r="18" spans="2:29" ht="14.25" customHeight="1" x14ac:dyDescent="0.25">
      <c r="B18" s="38"/>
      <c r="C18" s="31"/>
      <c r="D18" s="31"/>
      <c r="E18" s="31"/>
      <c r="F18" s="31"/>
      <c r="G18" s="22"/>
      <c r="H18" s="159"/>
      <c r="I18" s="159"/>
      <c r="J18" s="19"/>
      <c r="K18" s="19"/>
      <c r="L18" s="31"/>
      <c r="M18" s="31"/>
      <c r="N18" s="159"/>
      <c r="O18" s="31"/>
      <c r="P18" s="31"/>
      <c r="Q18" s="31"/>
      <c r="R18" s="25"/>
    </row>
    <row r="19" spans="2:29" ht="14.25" customHeight="1" x14ac:dyDescent="0.25">
      <c r="B19" s="38"/>
      <c r="C19" s="193" t="s">
        <v>72</v>
      </c>
      <c r="D19" s="193"/>
      <c r="E19" s="193"/>
      <c r="F19" s="156"/>
      <c r="G19" s="194" t="s">
        <v>70</v>
      </c>
      <c r="H19" s="195"/>
      <c r="I19" s="195"/>
      <c r="J19" s="195"/>
      <c r="K19" s="196"/>
      <c r="L19" s="31"/>
      <c r="M19" s="194" t="s">
        <v>46</v>
      </c>
      <c r="N19" s="195"/>
      <c r="O19" s="195"/>
      <c r="P19" s="196"/>
      <c r="Q19" s="31"/>
      <c r="R19" s="25"/>
    </row>
    <row r="20" spans="2:29" ht="14.25" customHeight="1" x14ac:dyDescent="0.25">
      <c r="B20" s="38"/>
      <c r="C20" s="193" t="s">
        <v>73</v>
      </c>
      <c r="D20" s="193"/>
      <c r="E20" s="193"/>
      <c r="F20" s="197"/>
      <c r="G20" s="198" t="s">
        <v>71</v>
      </c>
      <c r="H20" s="199"/>
      <c r="I20" s="160"/>
      <c r="J20" s="41"/>
      <c r="K20" s="42"/>
      <c r="L20" s="31"/>
      <c r="M20" s="198" t="s">
        <v>71</v>
      </c>
      <c r="N20" s="200"/>
      <c r="O20" s="157"/>
      <c r="P20" s="158"/>
      <c r="Q20" s="31"/>
      <c r="R20" s="25"/>
    </row>
    <row r="21" spans="2:29" ht="14.25" customHeight="1" x14ac:dyDescent="0.25">
      <c r="B21" s="38"/>
      <c r="C21" s="164" t="s">
        <v>0</v>
      </c>
      <c r="D21" s="201" t="s">
        <v>1</v>
      </c>
      <c r="E21" s="201"/>
      <c r="F21" s="164"/>
      <c r="G21" s="43">
        <v>0.7</v>
      </c>
      <c r="H21" s="75" t="s">
        <v>45</v>
      </c>
      <c r="I21" s="74"/>
      <c r="J21" s="88">
        <f>'Detail Einstieg Schweinemast'!G53</f>
        <v>0</v>
      </c>
      <c r="K21" s="44" t="s">
        <v>45</v>
      </c>
      <c r="L21" s="31"/>
      <c r="M21" s="43">
        <v>0.25</v>
      </c>
      <c r="N21" s="44" t="s">
        <v>45</v>
      </c>
      <c r="O21" s="88">
        <f>'Detail Einstieg Schweinemast'!P53</f>
        <v>0</v>
      </c>
      <c r="P21" s="44" t="s">
        <v>45</v>
      </c>
      <c r="Q21" s="31"/>
      <c r="R21" s="25"/>
      <c r="T21" s="89">
        <f>IF(SUM(J21,O21)&gt;0,1,0)</f>
        <v>0</v>
      </c>
    </row>
    <row r="22" spans="2:29" ht="14.25" customHeight="1" x14ac:dyDescent="0.25">
      <c r="B22" s="38"/>
      <c r="C22" s="164" t="s">
        <v>0</v>
      </c>
      <c r="D22" s="202" t="s">
        <v>2</v>
      </c>
      <c r="E22" s="202"/>
      <c r="F22" s="203"/>
      <c r="G22" s="43">
        <v>1.1000000000000001</v>
      </c>
      <c r="H22" s="75" t="s">
        <v>45</v>
      </c>
      <c r="I22" s="74"/>
      <c r="J22" s="88">
        <f>IF('Detail Einstieg Schweinemast'!A55=1,'Detail Einstieg Schweinemast'!G105,0)</f>
        <v>0</v>
      </c>
      <c r="K22" s="44" t="s">
        <v>45</v>
      </c>
      <c r="L22" s="31"/>
      <c r="M22" s="43">
        <v>0.6</v>
      </c>
      <c r="N22" s="44" t="s">
        <v>45</v>
      </c>
      <c r="O22" s="88">
        <f>IF('Detail Einstieg Schweinemast'!A55=1,'Detail Einstieg Schweinemast'!P105,0)</f>
        <v>0</v>
      </c>
      <c r="P22" s="44" t="s">
        <v>45</v>
      </c>
      <c r="Q22" s="31"/>
      <c r="R22" s="25"/>
      <c r="T22" s="89">
        <f>IF(SUM(T21,J21:J23,O21:O23)&gt;0,1,0)</f>
        <v>0</v>
      </c>
      <c r="AC22" s="26"/>
    </row>
    <row r="23" spans="2:29" ht="14.25" customHeight="1" x14ac:dyDescent="0.25">
      <c r="B23" s="38"/>
      <c r="C23" s="164" t="s">
        <v>0</v>
      </c>
      <c r="D23" s="201" t="s">
        <v>3</v>
      </c>
      <c r="E23" s="201"/>
      <c r="F23" s="164"/>
      <c r="G23" s="43">
        <v>1.6</v>
      </c>
      <c r="H23" s="75" t="s">
        <v>45</v>
      </c>
      <c r="I23" s="74"/>
      <c r="J23" s="88">
        <f>IF('Detail Einstieg Schweinemast'!A55=2,'Detail Einstieg Schweinemast'!G105,0)</f>
        <v>0</v>
      </c>
      <c r="K23" s="44" t="s">
        <v>45</v>
      </c>
      <c r="L23" s="31"/>
      <c r="M23" s="43">
        <v>0.9</v>
      </c>
      <c r="N23" s="44" t="s">
        <v>45</v>
      </c>
      <c r="O23" s="88">
        <f>IF('Detail Einstieg Schweinemast'!A55=2,'Detail Einstieg Schweinemast'!P105,0)</f>
        <v>0</v>
      </c>
      <c r="P23" s="44" t="s">
        <v>45</v>
      </c>
      <c r="Q23" s="31"/>
      <c r="R23" s="25"/>
      <c r="AC23" s="26"/>
    </row>
    <row r="24" spans="2:29" ht="14.25" customHeight="1" x14ac:dyDescent="0.25">
      <c r="B24" s="38"/>
      <c r="C24" s="31"/>
      <c r="D24" s="31"/>
      <c r="E24" s="31"/>
      <c r="F24" s="31"/>
      <c r="G24" s="19"/>
      <c r="H24" s="159"/>
      <c r="I24" s="159"/>
      <c r="J24" s="159"/>
      <c r="K24" s="159"/>
      <c r="L24" s="31"/>
      <c r="M24" s="19"/>
      <c r="N24" s="159"/>
      <c r="O24" s="31"/>
      <c r="P24" s="31"/>
      <c r="Q24" s="31"/>
      <c r="R24" s="25"/>
      <c r="AC24" s="26"/>
    </row>
    <row r="25" spans="2:29" ht="17.45" customHeight="1" x14ac:dyDescent="0.25">
      <c r="B25" s="29" t="s">
        <v>21</v>
      </c>
      <c r="C25" s="30" t="s">
        <v>4</v>
      </c>
      <c r="D25" s="31"/>
      <c r="E25" s="31"/>
      <c r="F25" s="31"/>
      <c r="G25" s="31"/>
      <c r="H25" s="159"/>
      <c r="I25" s="159"/>
      <c r="J25" s="31"/>
      <c r="K25" s="31"/>
      <c r="L25" s="31"/>
      <c r="M25" s="31"/>
      <c r="N25" s="159"/>
      <c r="O25" s="31"/>
      <c r="P25" s="31"/>
      <c r="Q25" s="31"/>
      <c r="R25" s="25"/>
      <c r="AC25" s="26"/>
    </row>
    <row r="26" spans="2:29" s="48" customFormat="1" ht="14.25" customHeight="1" x14ac:dyDescent="0.25">
      <c r="B26" s="46"/>
      <c r="C26" s="162"/>
      <c r="D26" s="162"/>
      <c r="E26" s="162"/>
      <c r="F26" s="162"/>
      <c r="G26" s="194" t="s">
        <v>56</v>
      </c>
      <c r="H26" s="195"/>
      <c r="I26" s="195"/>
      <c r="J26" s="195"/>
      <c r="K26" s="196"/>
      <c r="L26" s="162"/>
      <c r="M26" s="194" t="s">
        <v>57</v>
      </c>
      <c r="N26" s="195"/>
      <c r="O26" s="195"/>
      <c r="P26" s="196"/>
      <c r="Q26" s="162"/>
      <c r="R26" s="47"/>
      <c r="AC26" s="49"/>
    </row>
    <row r="27" spans="2:29" s="48" customFormat="1" ht="14.25" customHeight="1" x14ac:dyDescent="0.25">
      <c r="B27" s="46"/>
      <c r="C27" s="162"/>
      <c r="D27" s="162"/>
      <c r="E27" s="162"/>
      <c r="F27" s="162"/>
      <c r="G27" s="208" t="s">
        <v>55</v>
      </c>
      <c r="H27" s="209"/>
      <c r="I27" s="162"/>
      <c r="J27" s="208" t="s">
        <v>54</v>
      </c>
      <c r="K27" s="210"/>
      <c r="L27" s="162"/>
      <c r="M27" s="208" t="s">
        <v>59</v>
      </c>
      <c r="N27" s="210"/>
      <c r="O27" s="208" t="s">
        <v>58</v>
      </c>
      <c r="P27" s="210"/>
      <c r="Q27" s="162"/>
      <c r="R27" s="47"/>
      <c r="AC27" s="49"/>
    </row>
    <row r="28" spans="2:29" s="48" customFormat="1" ht="14.25" customHeight="1" x14ac:dyDescent="0.25">
      <c r="B28" s="46"/>
      <c r="C28" s="162"/>
      <c r="D28" s="162"/>
      <c r="E28" s="162"/>
      <c r="F28" s="162"/>
      <c r="G28" s="198" t="s">
        <v>53</v>
      </c>
      <c r="H28" s="199"/>
      <c r="I28" s="160"/>
      <c r="J28" s="198" t="s">
        <v>52</v>
      </c>
      <c r="K28" s="200"/>
      <c r="L28" s="162"/>
      <c r="M28" s="198" t="s">
        <v>53</v>
      </c>
      <c r="N28" s="200"/>
      <c r="O28" s="198" t="s">
        <v>52</v>
      </c>
      <c r="P28" s="200"/>
      <c r="Q28" s="162"/>
      <c r="R28" s="47"/>
      <c r="AC28" s="49"/>
    </row>
    <row r="29" spans="2:29" ht="14.25" customHeight="1" x14ac:dyDescent="0.25">
      <c r="B29" s="38"/>
      <c r="C29" s="164" t="s">
        <v>0</v>
      </c>
      <c r="D29" s="201" t="s">
        <v>1</v>
      </c>
      <c r="E29" s="201"/>
      <c r="F29" s="164"/>
      <c r="G29" s="155"/>
      <c r="H29" s="75" t="s">
        <v>5</v>
      </c>
      <c r="I29" s="74"/>
      <c r="J29" s="78">
        <f>IF('Detail Einstieg Schweinemast'!H53&gt;0,'Detail Einstieg Schweinemast'!H53,J21/G21)</f>
        <v>0</v>
      </c>
      <c r="K29" s="44" t="s">
        <v>5</v>
      </c>
      <c r="L29" s="31"/>
      <c r="M29" s="155"/>
      <c r="N29" s="44" t="s">
        <v>5</v>
      </c>
      <c r="O29" s="78">
        <f>IF('Detail Einstieg Schweinemast'!Q53&gt;0,'Detail Einstieg Schweinemast'!Q53,O21/M21)</f>
        <v>0</v>
      </c>
      <c r="P29" s="44" t="s">
        <v>5</v>
      </c>
      <c r="Q29" s="31"/>
      <c r="R29" s="25"/>
      <c r="T29" s="174">
        <f>MIN(J29,O29)</f>
        <v>0</v>
      </c>
    </row>
    <row r="30" spans="2:29" ht="14.25" customHeight="1" x14ac:dyDescent="0.25">
      <c r="B30" s="38"/>
      <c r="C30" s="164" t="s">
        <v>0</v>
      </c>
      <c r="D30" s="202" t="s">
        <v>2</v>
      </c>
      <c r="E30" s="202"/>
      <c r="F30" s="203"/>
      <c r="G30" s="155"/>
      <c r="H30" s="75" t="s">
        <v>5</v>
      </c>
      <c r="I30" s="74"/>
      <c r="J30" s="78">
        <f>IF(AND('Detail Einstieg Schweinemast'!H105&gt;0,'Detail Einstieg Schweinemast'!A55=1),'Detail Einstieg Schweinemast'!H105,J22/G22)</f>
        <v>0</v>
      </c>
      <c r="K30" s="44" t="s">
        <v>5</v>
      </c>
      <c r="L30" s="31"/>
      <c r="M30" s="155"/>
      <c r="N30" s="44" t="s">
        <v>5</v>
      </c>
      <c r="O30" s="78">
        <f>IF(AND('Detail Einstieg Schweinemast'!Q105&gt;0,'Detail Einstieg Schweinemast'!A55=1),'Detail Einstieg Schweinemast'!Q105,O22/M22)</f>
        <v>0</v>
      </c>
      <c r="P30" s="44" t="s">
        <v>5</v>
      </c>
      <c r="Q30" s="31"/>
      <c r="R30" s="25"/>
      <c r="T30" s="175">
        <f>MIN(J30,O30)</f>
        <v>0</v>
      </c>
    </row>
    <row r="31" spans="2:29" ht="14.25" customHeight="1" x14ac:dyDescent="0.25">
      <c r="B31" s="38"/>
      <c r="C31" s="164" t="s">
        <v>0</v>
      </c>
      <c r="D31" s="201" t="s">
        <v>3</v>
      </c>
      <c r="E31" s="201"/>
      <c r="F31" s="164"/>
      <c r="G31" s="155"/>
      <c r="H31" s="75" t="s">
        <v>5</v>
      </c>
      <c r="I31" s="74"/>
      <c r="J31" s="78">
        <f>IF(AND('Detail Einstieg Schweinemast'!H105&gt;0,'Detail Einstieg Schweinemast'!A55=2),'Detail Einstieg Schweinemast'!H105,J23/G23)</f>
        <v>0</v>
      </c>
      <c r="K31" s="44" t="s">
        <v>5</v>
      </c>
      <c r="L31" s="31"/>
      <c r="M31" s="155"/>
      <c r="N31" s="44" t="s">
        <v>5</v>
      </c>
      <c r="O31" s="78">
        <f>IF(AND('Detail Einstieg Schweinemast'!Q106&gt;0,'Detail Einstieg Schweinemast'!A55=2),'Detail Einstieg Schweinemast'!Q105,O23/M23)</f>
        <v>0</v>
      </c>
      <c r="P31" s="44" t="s">
        <v>5</v>
      </c>
      <c r="Q31" s="31"/>
      <c r="R31" s="25"/>
      <c r="T31" s="175">
        <f>MIN(J31,O31)</f>
        <v>0</v>
      </c>
    </row>
    <row r="32" spans="2:29" ht="14.25" customHeight="1" x14ac:dyDescent="0.25">
      <c r="B32" s="38"/>
      <c r="C32" s="31"/>
      <c r="D32" s="31"/>
      <c r="E32" s="31"/>
      <c r="F32" s="31"/>
      <c r="G32" s="31"/>
      <c r="H32" s="159"/>
      <c r="I32" s="159"/>
      <c r="J32" s="31"/>
      <c r="K32" s="31"/>
      <c r="L32" s="31"/>
      <c r="M32" s="31"/>
      <c r="N32" s="159"/>
      <c r="O32" s="31"/>
      <c r="P32" s="31"/>
      <c r="Q32" s="31"/>
      <c r="R32" s="25"/>
      <c r="T32" s="177">
        <f>SUM(T29:T31)</f>
        <v>0</v>
      </c>
    </row>
    <row r="33" spans="2:22" ht="15" x14ac:dyDescent="0.25">
      <c r="B33" s="50" t="s">
        <v>22</v>
      </c>
      <c r="C33" s="30" t="s">
        <v>6</v>
      </c>
      <c r="D33" s="18"/>
      <c r="E33" s="18"/>
      <c r="F33" s="18"/>
      <c r="G33" s="31"/>
      <c r="H33" s="159"/>
      <c r="I33" s="159"/>
      <c r="J33" s="31"/>
      <c r="K33" s="31"/>
      <c r="L33" s="31"/>
      <c r="M33" s="31"/>
      <c r="N33" s="159"/>
      <c r="O33" s="31"/>
      <c r="P33" s="31"/>
      <c r="Q33" s="31"/>
      <c r="R33" s="25"/>
    </row>
    <row r="34" spans="2:22" ht="14.25" x14ac:dyDescent="0.25">
      <c r="B34" s="38"/>
      <c r="C34" s="164" t="s">
        <v>47</v>
      </c>
      <c r="D34" s="31"/>
      <c r="E34" s="31"/>
      <c r="F34" s="31"/>
      <c r="G34" s="31"/>
      <c r="H34" s="10"/>
      <c r="I34" s="10"/>
      <c r="J34" s="31"/>
      <c r="K34" s="31"/>
      <c r="L34" s="31"/>
      <c r="M34" s="31"/>
      <c r="N34" s="31"/>
      <c r="O34" s="83">
        <f>IF(T32&gt;0,T32,0)</f>
        <v>0</v>
      </c>
      <c r="P34" s="40" t="s">
        <v>5</v>
      </c>
      <c r="Q34" s="31"/>
      <c r="R34" s="25"/>
    </row>
    <row r="35" spans="2:22" ht="14.25" x14ac:dyDescent="0.25">
      <c r="B35" s="38"/>
      <c r="C35" s="164" t="s">
        <v>48</v>
      </c>
      <c r="D35" s="31"/>
      <c r="E35" s="31"/>
      <c r="F35" s="31"/>
      <c r="G35" s="31"/>
      <c r="H35" s="10"/>
      <c r="I35" s="10"/>
      <c r="J35" s="31"/>
      <c r="K35" s="31"/>
      <c r="L35" s="31"/>
      <c r="M35" s="31"/>
      <c r="N35" s="31"/>
      <c r="O35" s="84"/>
      <c r="P35" s="40" t="s">
        <v>5</v>
      </c>
      <c r="Q35" s="31"/>
      <c r="R35" s="25"/>
    </row>
    <row r="36" spans="2:22" ht="14.25" customHeight="1" x14ac:dyDescent="0.25">
      <c r="B36" s="38"/>
      <c r="C36" s="51" t="s">
        <v>183</v>
      </c>
      <c r="D36" s="31"/>
      <c r="E36" s="31"/>
      <c r="F36" s="31"/>
      <c r="G36" s="31"/>
      <c r="H36" s="31"/>
      <c r="I36" s="31"/>
      <c r="J36" s="31"/>
      <c r="K36" s="31"/>
      <c r="L36" s="31"/>
      <c r="M36" s="31"/>
      <c r="N36" s="31"/>
      <c r="O36" s="82"/>
      <c r="P36" s="40" t="s">
        <v>7</v>
      </c>
      <c r="Q36" s="31"/>
      <c r="R36" s="25"/>
      <c r="T36" s="94">
        <f>IF(F11="X",4,5)</f>
        <v>4</v>
      </c>
    </row>
    <row r="37" spans="2:22" ht="14.25" customHeight="1" x14ac:dyDescent="0.25">
      <c r="B37" s="38"/>
      <c r="C37" s="51" t="s">
        <v>8</v>
      </c>
      <c r="D37" s="31"/>
      <c r="E37" s="31"/>
      <c r="F37" s="31"/>
      <c r="G37" s="22"/>
      <c r="H37" s="31"/>
      <c r="I37" s="31"/>
      <c r="J37" s="31"/>
      <c r="K37" s="31"/>
      <c r="L37" s="31"/>
      <c r="M37" s="31"/>
      <c r="N37" s="31"/>
      <c r="O37" s="84">
        <f>O35*O36</f>
        <v>0</v>
      </c>
      <c r="P37" s="40" t="s">
        <v>5</v>
      </c>
      <c r="Q37" s="31"/>
      <c r="R37" s="25"/>
    </row>
    <row r="38" spans="2:22" ht="14.25" customHeight="1" x14ac:dyDescent="0.25">
      <c r="B38" s="38"/>
      <c r="C38" s="52" t="s">
        <v>138</v>
      </c>
      <c r="D38" s="31"/>
      <c r="E38" s="31"/>
      <c r="F38" s="31"/>
      <c r="G38" s="31"/>
      <c r="H38" s="159"/>
      <c r="I38" s="159"/>
      <c r="J38" s="31"/>
      <c r="K38" s="31"/>
      <c r="L38" s="31"/>
      <c r="M38" s="31"/>
      <c r="N38" s="31"/>
      <c r="O38" s="31"/>
      <c r="P38" s="31"/>
      <c r="Q38" s="31"/>
      <c r="R38" s="25"/>
    </row>
    <row r="39" spans="2:22" ht="14.25" customHeight="1" x14ac:dyDescent="0.25">
      <c r="B39" s="38"/>
      <c r="C39" s="31"/>
      <c r="D39" s="31"/>
      <c r="E39" s="31"/>
      <c r="F39" s="31"/>
      <c r="G39" s="31"/>
      <c r="H39" s="159"/>
      <c r="I39" s="159"/>
      <c r="J39" s="31"/>
      <c r="K39" s="31"/>
      <c r="L39" s="31"/>
      <c r="M39" s="31"/>
      <c r="N39" s="31"/>
      <c r="O39" s="31"/>
      <c r="P39" s="31"/>
      <c r="Q39" s="31"/>
      <c r="R39" s="25"/>
      <c r="T39" s="31"/>
    </row>
    <row r="40" spans="2:22" ht="15" x14ac:dyDescent="0.25">
      <c r="B40" s="50" t="s">
        <v>23</v>
      </c>
      <c r="C40" s="30" t="s">
        <v>9</v>
      </c>
      <c r="D40" s="31"/>
      <c r="E40" s="31"/>
      <c r="F40" s="31"/>
      <c r="G40" s="31"/>
      <c r="H40" s="159"/>
      <c r="I40" s="159"/>
      <c r="J40" s="31"/>
      <c r="K40" s="31"/>
      <c r="L40" s="31"/>
      <c r="M40" s="31"/>
      <c r="N40" s="31"/>
      <c r="O40" s="31"/>
      <c r="P40" s="31"/>
      <c r="Q40" s="31"/>
      <c r="R40" s="25"/>
      <c r="U40" s="166">
        <v>1</v>
      </c>
      <c r="V40" s="167"/>
    </row>
    <row r="41" spans="2:22" ht="14.25" x14ac:dyDescent="0.25">
      <c r="B41" s="38"/>
      <c r="C41" s="164" t="s">
        <v>49</v>
      </c>
      <c r="D41" s="31"/>
      <c r="E41" s="31"/>
      <c r="F41" s="31"/>
      <c r="G41" s="31"/>
      <c r="H41" s="31"/>
      <c r="I41" s="31"/>
      <c r="J41" s="31"/>
      <c r="K41" s="31"/>
      <c r="L41" s="31"/>
      <c r="M41" s="31"/>
      <c r="N41" s="31"/>
      <c r="O41" s="3" t="str">
        <f>IF(S41=1,"",VLOOKUP(S41,U40:V42,2,FALSE))</f>
        <v/>
      </c>
      <c r="P41" s="172"/>
      <c r="Q41" s="31"/>
      <c r="R41" s="25"/>
      <c r="S41" s="170">
        <v>1</v>
      </c>
      <c r="U41" s="168">
        <v>2</v>
      </c>
      <c r="V41" s="73" t="s">
        <v>10</v>
      </c>
    </row>
    <row r="42" spans="2:22" ht="14.25" x14ac:dyDescent="0.25">
      <c r="B42" s="38"/>
      <c r="C42" s="164" t="s">
        <v>50</v>
      </c>
      <c r="D42" s="31"/>
      <c r="E42" s="31"/>
      <c r="F42" s="31"/>
      <c r="G42" s="31"/>
      <c r="H42" s="31"/>
      <c r="I42" s="31"/>
      <c r="J42" s="31"/>
      <c r="K42" s="31"/>
      <c r="L42" s="31"/>
      <c r="M42" s="31"/>
      <c r="N42" s="31"/>
      <c r="O42" s="3" t="str">
        <f>IF(S42=1,"",VLOOKUP(S42,U40:V42,2,FALSE))</f>
        <v/>
      </c>
      <c r="P42" s="172"/>
      <c r="Q42" s="31"/>
      <c r="R42" s="25"/>
      <c r="S42" s="170">
        <v>1</v>
      </c>
      <c r="U42" s="169">
        <v>3</v>
      </c>
      <c r="V42" s="147" t="s">
        <v>11</v>
      </c>
    </row>
    <row r="43" spans="2:22" ht="14.25" x14ac:dyDescent="0.25">
      <c r="B43" s="38"/>
      <c r="C43" s="164" t="s">
        <v>51</v>
      </c>
      <c r="D43" s="31"/>
      <c r="E43" s="31"/>
      <c r="F43" s="31"/>
      <c r="G43" s="31"/>
      <c r="H43" s="31"/>
      <c r="I43" s="31"/>
      <c r="J43" s="31"/>
      <c r="K43" s="31"/>
      <c r="L43" s="31"/>
      <c r="M43" s="31"/>
      <c r="N43" s="31"/>
      <c r="O43" s="3" t="str">
        <f>IF(S43=1,"",VLOOKUP(S43,U40:V42,2,FALSE))</f>
        <v/>
      </c>
      <c r="P43" s="172"/>
      <c r="Q43" s="31"/>
      <c r="R43" s="25"/>
      <c r="S43" s="170">
        <v>1</v>
      </c>
    </row>
    <row r="44" spans="2:22" ht="14.25" customHeight="1" x14ac:dyDescent="0.25">
      <c r="B44" s="38"/>
      <c r="C44" s="31"/>
      <c r="D44" s="31"/>
      <c r="E44" s="31"/>
      <c r="F44" s="31"/>
      <c r="G44" s="31"/>
      <c r="H44" s="31"/>
      <c r="I44" s="31"/>
      <c r="J44" s="31"/>
      <c r="K44" s="31"/>
      <c r="L44" s="31"/>
      <c r="M44" s="31"/>
      <c r="N44" s="159"/>
      <c r="O44" s="31"/>
      <c r="P44" s="33"/>
      <c r="Q44" s="31"/>
      <c r="R44" s="25"/>
      <c r="S44" s="171"/>
    </row>
    <row r="45" spans="2:22" ht="15" x14ac:dyDescent="0.25">
      <c r="B45" s="50" t="s">
        <v>24</v>
      </c>
      <c r="C45" s="30" t="s">
        <v>12</v>
      </c>
      <c r="D45" s="31"/>
      <c r="E45" s="31"/>
      <c r="F45" s="31"/>
      <c r="G45" s="31"/>
      <c r="H45" s="31"/>
      <c r="I45" s="31"/>
      <c r="J45" s="31"/>
      <c r="K45" s="31"/>
      <c r="L45" s="31"/>
      <c r="M45" s="31"/>
      <c r="N45" s="159"/>
      <c r="O45" s="31"/>
      <c r="P45" s="33"/>
      <c r="Q45" s="31"/>
      <c r="R45" s="25"/>
      <c r="S45" s="171"/>
    </row>
    <row r="46" spans="2:22" ht="14.25" customHeight="1" x14ac:dyDescent="0.25">
      <c r="B46" s="38"/>
      <c r="C46" s="164" t="s">
        <v>32</v>
      </c>
      <c r="D46" s="31"/>
      <c r="E46" s="31"/>
      <c r="F46" s="31"/>
      <c r="G46" s="31"/>
      <c r="H46" s="31"/>
      <c r="I46" s="31"/>
      <c r="J46" s="31"/>
      <c r="K46" s="31"/>
      <c r="L46" s="31"/>
      <c r="M46" s="31"/>
      <c r="N46" s="31"/>
      <c r="O46" s="3" t="str">
        <f>IF(S46=1,"",VLOOKUP(S46,$U$40:$V$42,2,FALSE))</f>
        <v/>
      </c>
      <c r="P46" s="172"/>
      <c r="Q46" s="31"/>
      <c r="R46" s="25"/>
      <c r="S46" s="170">
        <v>1</v>
      </c>
    </row>
    <row r="47" spans="2:22" ht="14.25" customHeight="1" x14ac:dyDescent="0.25">
      <c r="B47" s="38"/>
      <c r="C47" s="164" t="s">
        <v>37</v>
      </c>
      <c r="D47" s="31"/>
      <c r="E47" s="31"/>
      <c r="F47" s="31"/>
      <c r="G47" s="31"/>
      <c r="H47" s="31"/>
      <c r="I47" s="31"/>
      <c r="J47" s="31"/>
      <c r="K47" s="31"/>
      <c r="L47" s="31"/>
      <c r="M47" s="31"/>
      <c r="N47" s="31"/>
      <c r="O47" s="3" t="str">
        <f>IF(S47=1,"",VLOOKUP(S47,$U$40:$V$42,2,FALSE))</f>
        <v/>
      </c>
      <c r="P47" s="172"/>
      <c r="Q47" s="31"/>
      <c r="R47" s="25"/>
      <c r="S47" s="170">
        <v>1</v>
      </c>
    </row>
    <row r="48" spans="2:22" ht="14.25" customHeight="1" x14ac:dyDescent="0.25">
      <c r="B48" s="38"/>
      <c r="C48" s="144" t="s">
        <v>29</v>
      </c>
      <c r="D48" s="145"/>
      <c r="E48" s="145"/>
      <c r="F48" s="145"/>
      <c r="G48" s="145"/>
      <c r="H48" s="145"/>
      <c r="I48" s="145"/>
      <c r="J48" s="145"/>
      <c r="K48" s="145"/>
      <c r="L48" s="145"/>
      <c r="M48" s="145"/>
      <c r="N48" s="31"/>
      <c r="O48" s="3" t="str">
        <f>IF(S48=1,"",VLOOKUP(S48,$U$40:$V$42,2,FALSE))</f>
        <v/>
      </c>
      <c r="P48" s="172"/>
      <c r="Q48" s="31"/>
      <c r="R48" s="25"/>
      <c r="S48" s="170">
        <v>1</v>
      </c>
    </row>
    <row r="49" spans="2:19" ht="14.25" customHeight="1" x14ac:dyDescent="0.25">
      <c r="B49" s="38"/>
      <c r="C49" s="52" t="s">
        <v>82</v>
      </c>
      <c r="D49" s="31"/>
      <c r="E49" s="31"/>
      <c r="F49" s="31"/>
      <c r="G49" s="31"/>
      <c r="H49" s="31"/>
      <c r="I49" s="31"/>
      <c r="J49" s="31"/>
      <c r="K49" s="31"/>
      <c r="L49" s="31"/>
      <c r="M49" s="31"/>
      <c r="N49" s="159"/>
      <c r="O49" s="159"/>
      <c r="P49" s="165"/>
      <c r="Q49" s="31"/>
      <c r="R49" s="25"/>
      <c r="S49" s="171"/>
    </row>
    <row r="50" spans="2:19" ht="14.25" customHeight="1" x14ac:dyDescent="0.25">
      <c r="B50" s="38"/>
      <c r="C50" s="31"/>
      <c r="D50" s="31"/>
      <c r="E50" s="31"/>
      <c r="F50" s="31"/>
      <c r="G50" s="31"/>
      <c r="H50" s="31"/>
      <c r="I50" s="31"/>
      <c r="J50" s="31"/>
      <c r="K50" s="31"/>
      <c r="L50" s="31"/>
      <c r="M50" s="31"/>
      <c r="N50" s="159"/>
      <c r="O50" s="159"/>
      <c r="P50" s="165"/>
      <c r="Q50" s="31"/>
      <c r="R50" s="25"/>
      <c r="S50" s="171"/>
    </row>
    <row r="51" spans="2:19" ht="15" x14ac:dyDescent="0.25">
      <c r="B51" s="50" t="s">
        <v>25</v>
      </c>
      <c r="C51" s="30" t="s">
        <v>67</v>
      </c>
      <c r="D51" s="31"/>
      <c r="E51" s="31"/>
      <c r="F51" s="31"/>
      <c r="G51" s="31"/>
      <c r="H51" s="31"/>
      <c r="I51" s="31"/>
      <c r="J51" s="31"/>
      <c r="K51" s="31"/>
      <c r="L51" s="31"/>
      <c r="M51" s="31"/>
      <c r="N51" s="159"/>
      <c r="O51" s="31"/>
      <c r="P51" s="33"/>
      <c r="Q51" s="31"/>
      <c r="R51" s="25"/>
      <c r="S51" s="171"/>
    </row>
    <row r="52" spans="2:19" ht="14.25" customHeight="1" x14ac:dyDescent="0.25">
      <c r="B52" s="53"/>
      <c r="C52" s="164" t="s">
        <v>13</v>
      </c>
      <c r="D52" s="31"/>
      <c r="E52" s="31"/>
      <c r="F52" s="31"/>
      <c r="G52" s="31"/>
      <c r="H52" s="31"/>
      <c r="I52" s="31"/>
      <c r="J52" s="31"/>
      <c r="K52" s="31"/>
      <c r="L52" s="31"/>
      <c r="M52" s="31"/>
      <c r="N52" s="31"/>
      <c r="O52" s="3" t="str">
        <f t="shared" ref="O52:O58" si="0">IF(S52=1,"",VLOOKUP(S52,$U$40:$V$42,2,FALSE))</f>
        <v/>
      </c>
      <c r="P52" s="172"/>
      <c r="Q52" s="31"/>
      <c r="R52" s="25"/>
      <c r="S52" s="170">
        <v>1</v>
      </c>
    </row>
    <row r="53" spans="2:19" ht="14.25" customHeight="1" x14ac:dyDescent="0.25">
      <c r="B53" s="38"/>
      <c r="C53" s="164" t="s">
        <v>14</v>
      </c>
      <c r="D53" s="31"/>
      <c r="E53" s="31"/>
      <c r="F53" s="31"/>
      <c r="G53" s="31"/>
      <c r="H53" s="31"/>
      <c r="I53" s="31"/>
      <c r="J53" s="31"/>
      <c r="K53" s="31"/>
      <c r="L53" s="31"/>
      <c r="M53" s="31"/>
      <c r="N53" s="31"/>
      <c r="O53" s="3" t="str">
        <f t="shared" si="0"/>
        <v/>
      </c>
      <c r="P53" s="172"/>
      <c r="Q53" s="31"/>
      <c r="R53" s="25"/>
      <c r="S53" s="170">
        <v>1</v>
      </c>
    </row>
    <row r="54" spans="2:19" ht="14.25" customHeight="1" x14ac:dyDescent="0.25">
      <c r="B54" s="38"/>
      <c r="C54" s="164" t="s">
        <v>30</v>
      </c>
      <c r="D54" s="31"/>
      <c r="E54" s="31"/>
      <c r="F54" s="31"/>
      <c r="G54" s="31"/>
      <c r="H54" s="31"/>
      <c r="I54" s="31"/>
      <c r="J54" s="31"/>
      <c r="K54" s="31"/>
      <c r="L54" s="31"/>
      <c r="M54" s="31"/>
      <c r="N54" s="31"/>
      <c r="O54" s="3" t="str">
        <f t="shared" si="0"/>
        <v/>
      </c>
      <c r="P54" s="172"/>
      <c r="Q54" s="31"/>
      <c r="R54" s="25"/>
      <c r="S54" s="170">
        <v>1</v>
      </c>
    </row>
    <row r="55" spans="2:19" ht="14.25" customHeight="1" x14ac:dyDescent="0.25">
      <c r="B55" s="38"/>
      <c r="C55" s="164" t="s">
        <v>15</v>
      </c>
      <c r="D55" s="31"/>
      <c r="E55" s="31"/>
      <c r="F55" s="31"/>
      <c r="G55" s="31"/>
      <c r="H55" s="31"/>
      <c r="I55" s="31"/>
      <c r="J55" s="31"/>
      <c r="K55" s="31"/>
      <c r="L55" s="31"/>
      <c r="M55" s="31"/>
      <c r="N55" s="31"/>
      <c r="O55" s="3" t="str">
        <f t="shared" si="0"/>
        <v/>
      </c>
      <c r="P55" s="172"/>
      <c r="Q55" s="31"/>
      <c r="R55" s="25"/>
      <c r="S55" s="170">
        <v>1</v>
      </c>
    </row>
    <row r="56" spans="2:19" ht="14.25" customHeight="1" x14ac:dyDescent="0.25">
      <c r="B56" s="38"/>
      <c r="C56" s="164" t="s">
        <v>31</v>
      </c>
      <c r="D56" s="31"/>
      <c r="E56" s="31"/>
      <c r="F56" s="31"/>
      <c r="G56" s="31"/>
      <c r="H56" s="31"/>
      <c r="I56" s="31"/>
      <c r="J56" s="31"/>
      <c r="K56" s="31"/>
      <c r="L56" s="31"/>
      <c r="M56" s="31"/>
      <c r="N56" s="31"/>
      <c r="O56" s="3" t="str">
        <f t="shared" si="0"/>
        <v/>
      </c>
      <c r="P56" s="172"/>
      <c r="Q56" s="31"/>
      <c r="R56" s="25"/>
      <c r="S56" s="170">
        <v>1</v>
      </c>
    </row>
    <row r="57" spans="2:19" ht="14.25" customHeight="1" x14ac:dyDescent="0.25">
      <c r="B57" s="38"/>
      <c r="C57" s="164" t="s">
        <v>139</v>
      </c>
      <c r="D57" s="31"/>
      <c r="E57" s="31"/>
      <c r="F57" s="31"/>
      <c r="G57" s="31"/>
      <c r="H57" s="31"/>
      <c r="I57" s="31"/>
      <c r="J57" s="31"/>
      <c r="K57" s="31"/>
      <c r="L57" s="31"/>
      <c r="M57" s="31"/>
      <c r="N57" s="31"/>
      <c r="O57" s="3" t="str">
        <f t="shared" si="0"/>
        <v/>
      </c>
      <c r="P57" s="172"/>
      <c r="Q57" s="31"/>
      <c r="R57" s="25"/>
      <c r="S57" s="170">
        <v>1</v>
      </c>
    </row>
    <row r="58" spans="2:19" ht="14.25" customHeight="1" x14ac:dyDescent="0.25">
      <c r="B58" s="38"/>
      <c r="C58" s="164" t="s">
        <v>60</v>
      </c>
      <c r="D58" s="31"/>
      <c r="E58" s="211"/>
      <c r="F58" s="211"/>
      <c r="G58" s="211"/>
      <c r="H58" s="211"/>
      <c r="I58" s="211"/>
      <c r="J58" s="211"/>
      <c r="K58" s="211"/>
      <c r="L58" s="211"/>
      <c r="M58" s="211"/>
      <c r="N58" s="31"/>
      <c r="O58" s="3" t="str">
        <f t="shared" si="0"/>
        <v/>
      </c>
      <c r="P58" s="172"/>
      <c r="Q58" s="31"/>
      <c r="R58" s="25"/>
      <c r="S58" s="170">
        <v>1</v>
      </c>
    </row>
    <row r="59" spans="2:19" ht="14.25" customHeight="1" x14ac:dyDescent="0.25">
      <c r="B59" s="38"/>
      <c r="C59" s="31"/>
      <c r="D59" s="31"/>
      <c r="E59" s="204"/>
      <c r="F59" s="204"/>
      <c r="G59" s="204"/>
      <c r="H59" s="204"/>
      <c r="I59" s="204"/>
      <c r="J59" s="204"/>
      <c r="K59" s="204"/>
      <c r="L59" s="204"/>
      <c r="M59" s="204"/>
      <c r="N59" s="159"/>
      <c r="O59" s="31"/>
      <c r="P59" s="33"/>
      <c r="Q59" s="31"/>
      <c r="R59" s="25"/>
      <c r="S59" s="171"/>
    </row>
    <row r="60" spans="2:19" ht="15" x14ac:dyDescent="0.25">
      <c r="B60" s="50" t="s">
        <v>26</v>
      </c>
      <c r="C60" s="30" t="s">
        <v>16</v>
      </c>
      <c r="D60" s="31"/>
      <c r="E60" s="31"/>
      <c r="F60" s="31"/>
      <c r="G60" s="31"/>
      <c r="H60" s="31"/>
      <c r="I60" s="31"/>
      <c r="J60" s="159"/>
      <c r="K60" s="159"/>
      <c r="L60" s="31"/>
      <c r="M60" s="31"/>
      <c r="N60" s="31"/>
      <c r="O60" s="31"/>
      <c r="P60" s="33"/>
      <c r="Q60" s="31"/>
      <c r="R60" s="25"/>
      <c r="S60" s="171"/>
    </row>
    <row r="61" spans="2:19" ht="14.25" customHeight="1" x14ac:dyDescent="0.25">
      <c r="B61" s="38"/>
      <c r="C61" s="164" t="s">
        <v>17</v>
      </c>
      <c r="D61" s="35"/>
      <c r="E61" s="35"/>
      <c r="F61" s="35"/>
      <c r="G61" s="35"/>
      <c r="H61" s="35"/>
      <c r="I61" s="35"/>
      <c r="J61" s="35"/>
      <c r="K61" s="35"/>
      <c r="L61" s="35"/>
      <c r="M61" s="35"/>
      <c r="N61" s="31"/>
      <c r="O61" s="3" t="str">
        <f>IF(S61=1,"",VLOOKUP(S61,$U$40:$V$42,2,FALSE))</f>
        <v/>
      </c>
      <c r="P61" s="172"/>
      <c r="Q61" s="31"/>
      <c r="R61" s="25"/>
      <c r="S61" s="170">
        <v>1</v>
      </c>
    </row>
    <row r="62" spans="2:19" ht="14.25" customHeight="1" x14ac:dyDescent="0.25">
      <c r="B62" s="38"/>
      <c r="C62" s="164" t="s">
        <v>38</v>
      </c>
      <c r="D62" s="35"/>
      <c r="E62" s="35"/>
      <c r="F62" s="35"/>
      <c r="G62" s="35"/>
      <c r="H62" s="35"/>
      <c r="I62" s="35"/>
      <c r="J62" s="35"/>
      <c r="K62" s="35"/>
      <c r="L62" s="35"/>
      <c r="M62" s="35"/>
      <c r="N62" s="31"/>
      <c r="O62" s="3" t="str">
        <f>IF(S62=1,"",VLOOKUP(S62,$U$40:$V$42,2,FALSE))</f>
        <v/>
      </c>
      <c r="P62" s="172"/>
      <c r="Q62" s="31"/>
      <c r="R62" s="25"/>
      <c r="S62" s="170">
        <v>1</v>
      </c>
    </row>
    <row r="63" spans="2:19" ht="14.25" customHeight="1" x14ac:dyDescent="0.25">
      <c r="B63" s="38"/>
      <c r="C63" s="164" t="s">
        <v>18</v>
      </c>
      <c r="D63" s="35"/>
      <c r="E63" s="35"/>
      <c r="F63" s="35"/>
      <c r="G63" s="35"/>
      <c r="H63" s="35"/>
      <c r="I63" s="35"/>
      <c r="J63" s="35"/>
      <c r="K63" s="35"/>
      <c r="L63" s="35"/>
      <c r="M63" s="35"/>
      <c r="N63" s="31"/>
      <c r="O63" s="3" t="str">
        <f>IF(S63=1,"",VLOOKUP(S63,$U$40:$V$42,2,FALSE))</f>
        <v/>
      </c>
      <c r="P63" s="172"/>
      <c r="Q63" s="31"/>
      <c r="R63" s="25"/>
      <c r="S63" s="170">
        <v>1</v>
      </c>
    </row>
    <row r="64" spans="2:19" ht="6.75" customHeight="1" x14ac:dyDescent="0.25">
      <c r="B64" s="146"/>
      <c r="C64" s="41"/>
      <c r="D64" s="41"/>
      <c r="E64" s="41"/>
      <c r="F64" s="41"/>
      <c r="G64" s="41"/>
      <c r="H64" s="41"/>
      <c r="I64" s="41"/>
      <c r="J64" s="161"/>
      <c r="K64" s="161"/>
      <c r="L64" s="41"/>
      <c r="M64" s="41"/>
      <c r="N64" s="41"/>
      <c r="O64" s="41"/>
      <c r="P64" s="41"/>
      <c r="Q64" s="147"/>
      <c r="R64" s="25"/>
    </row>
    <row r="65" spans="2:18" ht="6.75" customHeight="1" x14ac:dyDescent="0.25">
      <c r="B65" s="54"/>
      <c r="C65" s="59"/>
      <c r="D65" s="59"/>
      <c r="E65" s="59"/>
      <c r="F65" s="59"/>
      <c r="G65" s="59"/>
      <c r="H65" s="59"/>
      <c r="I65" s="59"/>
      <c r="J65" s="59"/>
      <c r="K65" s="59"/>
      <c r="L65" s="59"/>
      <c r="M65" s="59"/>
      <c r="N65" s="59"/>
      <c r="O65" s="59"/>
      <c r="P65" s="59"/>
      <c r="Q65" s="59"/>
      <c r="R65" s="56"/>
    </row>
    <row r="66" spans="2:18" ht="15" x14ac:dyDescent="0.25">
      <c r="B66" s="57"/>
      <c r="C66" s="58" t="s">
        <v>64</v>
      </c>
      <c r="D66" s="59"/>
      <c r="E66" s="59"/>
      <c r="F66" s="59"/>
      <c r="G66" s="59"/>
      <c r="H66" s="59"/>
      <c r="I66" s="59"/>
      <c r="J66" s="59"/>
      <c r="K66" s="59"/>
      <c r="L66" s="59"/>
      <c r="M66" s="59"/>
      <c r="N66" s="60"/>
      <c r="O66" s="60"/>
      <c r="P66" s="60"/>
      <c r="Q66" s="60"/>
      <c r="R66" s="56" t="s">
        <v>28</v>
      </c>
    </row>
    <row r="67" spans="2:18" ht="14.25" customHeight="1" x14ac:dyDescent="0.25">
      <c r="B67" s="57"/>
      <c r="C67" s="61" t="s">
        <v>35</v>
      </c>
      <c r="D67" s="62"/>
      <c r="E67" s="61"/>
      <c r="F67" s="61"/>
      <c r="G67" s="61"/>
      <c r="H67" s="61"/>
      <c r="I67" s="61"/>
      <c r="J67" s="61"/>
      <c r="K67" s="61"/>
      <c r="L67" s="61"/>
      <c r="M67" s="61"/>
      <c r="N67" s="63"/>
      <c r="O67" s="4"/>
      <c r="P67" s="60"/>
      <c r="Q67" s="60"/>
      <c r="R67" s="64"/>
    </row>
    <row r="68" spans="2:18" ht="6.75" customHeight="1" x14ac:dyDescent="0.25">
      <c r="B68" s="57"/>
      <c r="C68" s="61"/>
      <c r="D68" s="61"/>
      <c r="E68" s="61"/>
      <c r="F68" s="61"/>
      <c r="G68" s="61"/>
      <c r="H68" s="61"/>
      <c r="I68" s="61"/>
      <c r="J68" s="61"/>
      <c r="K68" s="61"/>
      <c r="L68" s="61"/>
      <c r="M68" s="61"/>
      <c r="N68" s="61"/>
      <c r="O68" s="65"/>
      <c r="P68" s="60"/>
      <c r="Q68" s="60"/>
      <c r="R68" s="56"/>
    </row>
    <row r="69" spans="2:18" ht="14.25" customHeight="1" x14ac:dyDescent="0.25">
      <c r="B69" s="57"/>
      <c r="C69" s="61" t="s">
        <v>36</v>
      </c>
      <c r="D69" s="61"/>
      <c r="E69" s="61"/>
      <c r="F69" s="61"/>
      <c r="G69" s="61"/>
      <c r="H69" s="61"/>
      <c r="I69" s="61"/>
      <c r="J69" s="61"/>
      <c r="K69" s="61"/>
      <c r="L69" s="61"/>
      <c r="M69" s="61"/>
      <c r="N69" s="63"/>
      <c r="O69" s="3"/>
      <c r="P69" s="66"/>
      <c r="Q69" s="60"/>
      <c r="R69" s="56" t="s">
        <v>61</v>
      </c>
    </row>
    <row r="70" spans="2:18" ht="6.75" customHeight="1" x14ac:dyDescent="0.25">
      <c r="B70" s="57"/>
      <c r="C70" s="61"/>
      <c r="D70" s="61"/>
      <c r="E70" s="61"/>
      <c r="F70" s="61"/>
      <c r="G70" s="61"/>
      <c r="H70" s="61"/>
      <c r="I70" s="61"/>
      <c r="J70" s="61"/>
      <c r="K70" s="61"/>
      <c r="L70" s="61"/>
      <c r="M70" s="61"/>
      <c r="N70" s="61"/>
      <c r="O70" s="65"/>
      <c r="P70" s="60"/>
      <c r="Q70" s="60"/>
      <c r="R70" s="56"/>
    </row>
    <row r="71" spans="2:18" ht="14.25" customHeight="1" x14ac:dyDescent="0.25">
      <c r="B71" s="57"/>
      <c r="C71" s="205" t="s">
        <v>74</v>
      </c>
      <c r="D71" s="205"/>
      <c r="E71" s="205"/>
      <c r="F71" s="205"/>
      <c r="G71" s="205"/>
      <c r="H71" s="205"/>
      <c r="I71" s="205"/>
      <c r="J71" s="205"/>
      <c r="K71" s="205"/>
      <c r="L71" s="205"/>
      <c r="M71" s="205"/>
      <c r="N71" s="206"/>
      <c r="O71" s="3"/>
      <c r="P71" s="66"/>
      <c r="Q71" s="60"/>
      <c r="R71" s="64"/>
    </row>
    <row r="72" spans="2:18" ht="6.75" customHeight="1" thickBot="1" x14ac:dyDescent="0.3">
      <c r="B72" s="67"/>
      <c r="C72" s="68"/>
      <c r="D72" s="68"/>
      <c r="E72" s="68"/>
      <c r="F72" s="68"/>
      <c r="G72" s="68"/>
      <c r="H72" s="68"/>
      <c r="I72" s="68"/>
      <c r="J72" s="68"/>
      <c r="K72" s="68"/>
      <c r="L72" s="68"/>
      <c r="M72" s="68"/>
      <c r="N72" s="68"/>
      <c r="O72" s="69"/>
      <c r="P72" s="69"/>
      <c r="Q72" s="70"/>
      <c r="R72" s="71"/>
    </row>
    <row r="73" spans="2:18" ht="11.1" customHeight="1" x14ac:dyDescent="0.25">
      <c r="R73" s="1"/>
    </row>
    <row r="74" spans="2:18" x14ac:dyDescent="0.25">
      <c r="O74" s="207"/>
      <c r="P74" s="207"/>
      <c r="Q74" s="207"/>
      <c r="R74" s="207"/>
    </row>
  </sheetData>
  <sheetProtection algorithmName="SHA-512" hashValue="NDdPV5U4sjUPy4/ZiQDJb5incRVO0d/Ewcg4vvuzgBb3CQtqqcGHrj7oXTpe6FStCFrBm2R5pIff/Pj7LquRIw==" saltValue="E7mx3Re8y6pdcwe/kn+stw==" spinCount="100000" sheet="1" objects="1" scenarios="1"/>
  <mergeCells count="32">
    <mergeCell ref="E59:M59"/>
    <mergeCell ref="C71:N71"/>
    <mergeCell ref="O74:R74"/>
    <mergeCell ref="M26:P26"/>
    <mergeCell ref="G27:H27"/>
    <mergeCell ref="J27:K27"/>
    <mergeCell ref="M27:N27"/>
    <mergeCell ref="O27:P27"/>
    <mergeCell ref="D30:F30"/>
    <mergeCell ref="M28:N28"/>
    <mergeCell ref="O28:P28"/>
    <mergeCell ref="D29:E29"/>
    <mergeCell ref="D31:E31"/>
    <mergeCell ref="E58:M58"/>
    <mergeCell ref="D21:E21"/>
    <mergeCell ref="D22:F22"/>
    <mergeCell ref="D23:E23"/>
    <mergeCell ref="G26:K26"/>
    <mergeCell ref="G28:H28"/>
    <mergeCell ref="J28:K28"/>
    <mergeCell ref="C17:K17"/>
    <mergeCell ref="C19:E19"/>
    <mergeCell ref="G19:K19"/>
    <mergeCell ref="M19:P19"/>
    <mergeCell ref="C20:F20"/>
    <mergeCell ref="G20:H20"/>
    <mergeCell ref="M20:N20"/>
    <mergeCell ref="R4:R6"/>
    <mergeCell ref="H5:P5"/>
    <mergeCell ref="J7:P7"/>
    <mergeCell ref="M16:N16"/>
    <mergeCell ref="O16:P16"/>
  </mergeCells>
  <dataValidations count="3">
    <dataValidation type="decimal" allowBlank="1" showInputMessage="1" showErrorMessage="1" errorTitle="Geplante Umtriebe " error="Bei Buchtenendbelegung ist eine maximale Umtriebszahl von 4, bei Umstallmanagement ist eine maximale Umtriebszahl von 5 möglich." sqref="O36">
      <formula1>0</formula1>
      <formula2>T36</formula2>
    </dataValidation>
    <dataValidation type="decimal" allowBlank="1" showInputMessage="1" showErrorMessage="1" errorTitle="Liegefläche" error="Liegefläche kann nicht größer als Nettobuchtenfläche sein. Bitte korrigieren!" sqref="O21:O23">
      <formula1>0</formula1>
      <formula2>J21</formula2>
    </dataValidation>
    <dataValidation type="whole" allowBlank="1" showInputMessage="1" showErrorMessage="1" errorTitle="Geplante Umtriebe im Kalenderjah" sqref="W26">
      <formula1>0</formula1>
      <formula2>T36</formula2>
    </dataValidation>
  </dataValidations>
  <printOptions horizontalCentered="1"/>
  <pageMargins left="0.59055118110236227" right="0.59055118110236227" top="0.59055118110236227" bottom="0.59055118110236227" header="0.31496062992125984" footer="0.39370078740157483"/>
  <pageSetup paperSize="9" scale="80" fitToWidth="2" fitToHeight="2" orientation="portrait" r:id="rId1"/>
  <headerFooter>
    <oddFooter>&amp;L&amp;"Arial,Standard"&amp;10Ministerium für Ländlichen Raum und Verbraucherschutz&amp;R&amp;"Arial,Standard"&amp;10Version 1.53 vom 16.06.2021</oddFooter>
  </headerFooter>
  <ignoredErrors>
    <ignoredError sqref="O3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470" r:id="rId4" name="Drop Down 14">
              <controlPr defaultSize="0" print="0" autoLine="0" autoPict="0">
                <anchor moveWithCells="1">
                  <from>
                    <xdr:col>14</xdr:col>
                    <xdr:colOff>0</xdr:colOff>
                    <xdr:row>40</xdr:row>
                    <xdr:rowOff>0</xdr:rowOff>
                  </from>
                  <to>
                    <xdr:col>15</xdr:col>
                    <xdr:colOff>0</xdr:colOff>
                    <xdr:row>41</xdr:row>
                    <xdr:rowOff>0</xdr:rowOff>
                  </to>
                </anchor>
              </controlPr>
            </control>
          </mc:Choice>
        </mc:AlternateContent>
        <mc:AlternateContent xmlns:mc="http://schemas.openxmlformats.org/markup-compatibility/2006">
          <mc:Choice Requires="x14">
            <control shapeId="19471" r:id="rId5" name="Drop Down 15">
              <controlPr defaultSize="0" print="0" autoLine="0" autoPict="0">
                <anchor moveWithCells="1">
                  <from>
                    <xdr:col>14</xdr:col>
                    <xdr:colOff>0</xdr:colOff>
                    <xdr:row>41</xdr:row>
                    <xdr:rowOff>0</xdr:rowOff>
                  </from>
                  <to>
                    <xdr:col>15</xdr:col>
                    <xdr:colOff>0</xdr:colOff>
                    <xdr:row>42</xdr:row>
                    <xdr:rowOff>0</xdr:rowOff>
                  </to>
                </anchor>
              </controlPr>
            </control>
          </mc:Choice>
        </mc:AlternateContent>
        <mc:AlternateContent xmlns:mc="http://schemas.openxmlformats.org/markup-compatibility/2006">
          <mc:Choice Requires="x14">
            <control shapeId="19472" r:id="rId6" name="Drop Down 16">
              <controlPr defaultSize="0" print="0" autoLine="0" autoPict="0">
                <anchor moveWithCells="1">
                  <from>
                    <xdr:col>14</xdr:col>
                    <xdr:colOff>0</xdr:colOff>
                    <xdr:row>42</xdr:row>
                    <xdr:rowOff>0</xdr:rowOff>
                  </from>
                  <to>
                    <xdr:col>15</xdr:col>
                    <xdr:colOff>0</xdr:colOff>
                    <xdr:row>43</xdr:row>
                    <xdr:rowOff>0</xdr:rowOff>
                  </to>
                </anchor>
              </controlPr>
            </control>
          </mc:Choice>
        </mc:AlternateContent>
        <mc:AlternateContent xmlns:mc="http://schemas.openxmlformats.org/markup-compatibility/2006">
          <mc:Choice Requires="x14">
            <control shapeId="19474" r:id="rId7" name="Drop Down 18">
              <controlPr defaultSize="0" print="0" autoLine="0" autoPict="0">
                <anchor moveWithCells="1">
                  <from>
                    <xdr:col>14</xdr:col>
                    <xdr:colOff>0</xdr:colOff>
                    <xdr:row>45</xdr:row>
                    <xdr:rowOff>0</xdr:rowOff>
                  </from>
                  <to>
                    <xdr:col>15</xdr:col>
                    <xdr:colOff>0</xdr:colOff>
                    <xdr:row>46</xdr:row>
                    <xdr:rowOff>0</xdr:rowOff>
                  </to>
                </anchor>
              </controlPr>
            </control>
          </mc:Choice>
        </mc:AlternateContent>
        <mc:AlternateContent xmlns:mc="http://schemas.openxmlformats.org/markup-compatibility/2006">
          <mc:Choice Requires="x14">
            <control shapeId="19476" r:id="rId8" name="Drop Down 20">
              <controlPr defaultSize="0" print="0" autoLine="0" autoPict="0">
                <anchor moveWithCells="1">
                  <from>
                    <xdr:col>14</xdr:col>
                    <xdr:colOff>0</xdr:colOff>
                    <xdr:row>46</xdr:row>
                    <xdr:rowOff>0</xdr:rowOff>
                  </from>
                  <to>
                    <xdr:col>15</xdr:col>
                    <xdr:colOff>0</xdr:colOff>
                    <xdr:row>47</xdr:row>
                    <xdr:rowOff>0</xdr:rowOff>
                  </to>
                </anchor>
              </controlPr>
            </control>
          </mc:Choice>
        </mc:AlternateContent>
        <mc:AlternateContent xmlns:mc="http://schemas.openxmlformats.org/markup-compatibility/2006">
          <mc:Choice Requires="x14">
            <control shapeId="19477" r:id="rId9" name="Drop Down 21">
              <controlPr defaultSize="0" print="0" autoLine="0" autoPict="0">
                <anchor moveWithCells="1">
                  <from>
                    <xdr:col>14</xdr:col>
                    <xdr:colOff>0</xdr:colOff>
                    <xdr:row>47</xdr:row>
                    <xdr:rowOff>0</xdr:rowOff>
                  </from>
                  <to>
                    <xdr:col>15</xdr:col>
                    <xdr:colOff>0</xdr:colOff>
                    <xdr:row>48</xdr:row>
                    <xdr:rowOff>0</xdr:rowOff>
                  </to>
                </anchor>
              </controlPr>
            </control>
          </mc:Choice>
        </mc:AlternateContent>
        <mc:AlternateContent xmlns:mc="http://schemas.openxmlformats.org/markup-compatibility/2006">
          <mc:Choice Requires="x14">
            <control shapeId="19478" r:id="rId10" name="Drop Down 22">
              <controlPr defaultSize="0" print="0" autoLine="0" autoPict="0">
                <anchor moveWithCells="1">
                  <from>
                    <xdr:col>14</xdr:col>
                    <xdr:colOff>0</xdr:colOff>
                    <xdr:row>51</xdr:row>
                    <xdr:rowOff>0</xdr:rowOff>
                  </from>
                  <to>
                    <xdr:col>15</xdr:col>
                    <xdr:colOff>0</xdr:colOff>
                    <xdr:row>52</xdr:row>
                    <xdr:rowOff>0</xdr:rowOff>
                  </to>
                </anchor>
              </controlPr>
            </control>
          </mc:Choice>
        </mc:AlternateContent>
        <mc:AlternateContent xmlns:mc="http://schemas.openxmlformats.org/markup-compatibility/2006">
          <mc:Choice Requires="x14">
            <control shapeId="19479" r:id="rId11" name="Drop Down 23">
              <controlPr defaultSize="0" print="0" autoLine="0" autoPict="0">
                <anchor moveWithCells="1">
                  <from>
                    <xdr:col>14</xdr:col>
                    <xdr:colOff>0</xdr:colOff>
                    <xdr:row>52</xdr:row>
                    <xdr:rowOff>0</xdr:rowOff>
                  </from>
                  <to>
                    <xdr:col>15</xdr:col>
                    <xdr:colOff>0</xdr:colOff>
                    <xdr:row>53</xdr:row>
                    <xdr:rowOff>0</xdr:rowOff>
                  </to>
                </anchor>
              </controlPr>
            </control>
          </mc:Choice>
        </mc:AlternateContent>
        <mc:AlternateContent xmlns:mc="http://schemas.openxmlformats.org/markup-compatibility/2006">
          <mc:Choice Requires="x14">
            <control shapeId="19480" r:id="rId12" name="Drop Down 24">
              <controlPr defaultSize="0" print="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9481" r:id="rId13" name="Drop Down 25">
              <controlPr defaultSize="0" print="0" autoLine="0" autoPict="0">
                <anchor moveWithCells="1">
                  <from>
                    <xdr:col>14</xdr:col>
                    <xdr:colOff>0</xdr:colOff>
                    <xdr:row>54</xdr:row>
                    <xdr:rowOff>0</xdr:rowOff>
                  </from>
                  <to>
                    <xdr:col>15</xdr:col>
                    <xdr:colOff>0</xdr:colOff>
                    <xdr:row>55</xdr:row>
                    <xdr:rowOff>0</xdr:rowOff>
                  </to>
                </anchor>
              </controlPr>
            </control>
          </mc:Choice>
        </mc:AlternateContent>
        <mc:AlternateContent xmlns:mc="http://schemas.openxmlformats.org/markup-compatibility/2006">
          <mc:Choice Requires="x14">
            <control shapeId="19482" r:id="rId14" name="Drop Down 26">
              <controlPr defaultSize="0" print="0" autoLine="0" autoPict="0">
                <anchor moveWithCells="1">
                  <from>
                    <xdr:col>14</xdr:col>
                    <xdr:colOff>0</xdr:colOff>
                    <xdr:row>55</xdr:row>
                    <xdr:rowOff>0</xdr:rowOff>
                  </from>
                  <to>
                    <xdr:col>15</xdr:col>
                    <xdr:colOff>0</xdr:colOff>
                    <xdr:row>56</xdr:row>
                    <xdr:rowOff>0</xdr:rowOff>
                  </to>
                </anchor>
              </controlPr>
            </control>
          </mc:Choice>
        </mc:AlternateContent>
        <mc:AlternateContent xmlns:mc="http://schemas.openxmlformats.org/markup-compatibility/2006">
          <mc:Choice Requires="x14">
            <control shapeId="19483" r:id="rId15" name="Drop Down 27">
              <controlPr defaultSize="0" print="0" autoLine="0" autoPict="0">
                <anchor moveWithCells="1">
                  <from>
                    <xdr:col>14</xdr:col>
                    <xdr:colOff>0</xdr:colOff>
                    <xdr:row>56</xdr:row>
                    <xdr:rowOff>0</xdr:rowOff>
                  </from>
                  <to>
                    <xdr:col>15</xdr:col>
                    <xdr:colOff>0</xdr:colOff>
                    <xdr:row>57</xdr:row>
                    <xdr:rowOff>0</xdr:rowOff>
                  </to>
                </anchor>
              </controlPr>
            </control>
          </mc:Choice>
        </mc:AlternateContent>
        <mc:AlternateContent xmlns:mc="http://schemas.openxmlformats.org/markup-compatibility/2006">
          <mc:Choice Requires="x14">
            <control shapeId="19484" r:id="rId16" name="Drop Down 28">
              <controlPr defaultSize="0" print="0" autoLine="0" autoPict="0">
                <anchor moveWithCells="1">
                  <from>
                    <xdr:col>14</xdr:col>
                    <xdr:colOff>0</xdr:colOff>
                    <xdr:row>57</xdr:row>
                    <xdr:rowOff>0</xdr:rowOff>
                  </from>
                  <to>
                    <xdr:col>15</xdr:col>
                    <xdr:colOff>0</xdr:colOff>
                    <xdr:row>58</xdr:row>
                    <xdr:rowOff>0</xdr:rowOff>
                  </to>
                </anchor>
              </controlPr>
            </control>
          </mc:Choice>
        </mc:AlternateContent>
        <mc:AlternateContent xmlns:mc="http://schemas.openxmlformats.org/markup-compatibility/2006">
          <mc:Choice Requires="x14">
            <control shapeId="19485" r:id="rId17" name="Drop Down 29">
              <controlPr defaultSize="0" print="0" autoLine="0" autoPict="0">
                <anchor moveWithCells="1">
                  <from>
                    <xdr:col>14</xdr:col>
                    <xdr:colOff>0</xdr:colOff>
                    <xdr:row>60</xdr:row>
                    <xdr:rowOff>0</xdr:rowOff>
                  </from>
                  <to>
                    <xdr:col>15</xdr:col>
                    <xdr:colOff>0</xdr:colOff>
                    <xdr:row>61</xdr:row>
                    <xdr:rowOff>0</xdr:rowOff>
                  </to>
                </anchor>
              </controlPr>
            </control>
          </mc:Choice>
        </mc:AlternateContent>
        <mc:AlternateContent xmlns:mc="http://schemas.openxmlformats.org/markup-compatibility/2006">
          <mc:Choice Requires="x14">
            <control shapeId="19486" r:id="rId18" name="Drop Down 30">
              <controlPr defaultSize="0" print="0" autoLine="0" autoPict="0">
                <anchor moveWithCells="1">
                  <from>
                    <xdr:col>14</xdr:col>
                    <xdr:colOff>0</xdr:colOff>
                    <xdr:row>61</xdr:row>
                    <xdr:rowOff>0</xdr:rowOff>
                  </from>
                  <to>
                    <xdr:col>15</xdr:col>
                    <xdr:colOff>0</xdr:colOff>
                    <xdr:row>62</xdr:row>
                    <xdr:rowOff>0</xdr:rowOff>
                  </to>
                </anchor>
              </controlPr>
            </control>
          </mc:Choice>
        </mc:AlternateContent>
        <mc:AlternateContent xmlns:mc="http://schemas.openxmlformats.org/markup-compatibility/2006">
          <mc:Choice Requires="x14">
            <control shapeId="19487" r:id="rId19" name="Drop Down 31">
              <controlPr defaultSize="0" print="0" autoLine="0" autoPict="0">
                <anchor moveWithCells="1">
                  <from>
                    <xdr:col>14</xdr:col>
                    <xdr:colOff>0</xdr:colOff>
                    <xdr:row>62</xdr:row>
                    <xdr:rowOff>0</xdr:rowOff>
                  </from>
                  <to>
                    <xdr:col>15</xdr:col>
                    <xdr:colOff>0</xdr:colOff>
                    <xdr:row>63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V83"/>
  <sheetViews>
    <sheetView showGridLines="0" zoomScaleNormal="100" workbookViewId="0">
      <pane ySplit="2" topLeftCell="A3" activePane="bottomLeft" state="frozen"/>
      <selection pane="bottomLeft" activeCell="A3" sqref="A3"/>
    </sheetView>
  </sheetViews>
  <sheetFormatPr baseColWidth="10" defaultColWidth="11.42578125" defaultRowHeight="12.75" x14ac:dyDescent="0.25"/>
  <cols>
    <col min="1" max="1" width="1.5703125" style="10" customWidth="1"/>
    <col min="2" max="2" width="5.140625" style="132" customWidth="1"/>
    <col min="3" max="4" width="7.140625" style="10" customWidth="1"/>
    <col min="5" max="5" width="5.140625" style="10" customWidth="1"/>
    <col min="6" max="6" width="2.5703125" style="10" customWidth="1"/>
    <col min="7" max="7" width="11.42578125" style="10" customWidth="1"/>
    <col min="8" max="8" width="6.140625" style="132" customWidth="1"/>
    <col min="9" max="9" width="2.5703125" style="132" customWidth="1"/>
    <col min="10" max="10" width="11.42578125" style="10" customWidth="1"/>
    <col min="11" max="11" width="6.140625" style="10" customWidth="1"/>
    <col min="12" max="12" width="2.5703125" style="10" customWidth="1"/>
    <col min="13" max="13" width="11.42578125" style="10" customWidth="1"/>
    <col min="14" max="14" width="6.140625" style="132" customWidth="1"/>
    <col min="15" max="15" width="11.42578125" style="10" customWidth="1"/>
    <col min="16" max="16" width="6.140625" style="10" customWidth="1"/>
    <col min="17" max="17" width="1.7109375" style="10" customWidth="1"/>
    <col min="18" max="18" width="14.28515625" style="10" customWidth="1"/>
    <col min="19" max="19" width="1.140625" style="10" customWidth="1"/>
    <col min="20" max="22" width="12.5703125" style="10" hidden="1" customWidth="1"/>
    <col min="23" max="24" width="12.5703125" style="10" customWidth="1"/>
    <col min="25" max="16384" width="11.42578125" style="10"/>
  </cols>
  <sheetData>
    <row r="1" spans="1:256" ht="15" x14ac:dyDescent="0.25">
      <c r="B1" s="92" t="str">
        <f>IF(AND(F11="x",L11="x"),"Bitte nur ein Verfahren auswählen!","")</f>
        <v/>
      </c>
      <c r="C1" s="90"/>
      <c r="D1" s="90"/>
      <c r="E1" s="90"/>
      <c r="F1" s="90"/>
      <c r="G1" s="90"/>
      <c r="H1" s="92" t="str">
        <f>IF(AND(F11="X",T21=1),"Bei Endbelegung bitte keine Vormastdaten (davon bis 50 kg) eingeben!","")</f>
        <v/>
      </c>
      <c r="I1" s="91"/>
      <c r="J1" s="90"/>
      <c r="K1" s="90"/>
      <c r="L1" s="90"/>
      <c r="M1" s="90"/>
      <c r="N1" s="91"/>
      <c r="O1" s="90"/>
      <c r="P1" s="90"/>
      <c r="Q1" s="90"/>
      <c r="R1" s="90"/>
    </row>
    <row r="2" spans="1:256" ht="15" x14ac:dyDescent="0.25">
      <c r="B2" s="92" t="str">
        <f>IF(AND(T22&gt;0,T11=0),"Bitte Verfahren in Zeile 11 auswählen!","")</f>
        <v/>
      </c>
      <c r="C2" s="90"/>
      <c r="D2" s="90"/>
      <c r="E2" s="90"/>
      <c r="F2" s="90"/>
      <c r="G2" s="90"/>
      <c r="H2" s="92"/>
      <c r="I2" s="91"/>
      <c r="J2" s="90"/>
      <c r="K2" s="90"/>
      <c r="L2" s="90"/>
      <c r="M2" s="90"/>
      <c r="N2" s="91"/>
      <c r="O2" s="90"/>
      <c r="P2" s="90"/>
      <c r="Q2" s="90"/>
      <c r="R2" s="90"/>
    </row>
    <row r="3" spans="1:256" ht="6.75" customHeight="1" thickBot="1" x14ac:dyDescent="0.3">
      <c r="A3" s="1"/>
    </row>
    <row r="4" spans="1:256" ht="6.75" customHeight="1" x14ac:dyDescent="0.25">
      <c r="B4" s="11"/>
      <c r="C4" s="12"/>
      <c r="D4" s="12"/>
      <c r="E4" s="12"/>
      <c r="F4" s="12"/>
      <c r="G4" s="13"/>
      <c r="H4" s="14"/>
      <c r="I4" s="14"/>
      <c r="J4" s="15"/>
      <c r="K4" s="15"/>
      <c r="L4" s="15"/>
      <c r="M4" s="15"/>
      <c r="N4" s="15"/>
      <c r="O4" s="15"/>
      <c r="P4" s="15"/>
      <c r="Q4" s="12"/>
      <c r="R4" s="185" t="s">
        <v>27</v>
      </c>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ht="15" x14ac:dyDescent="0.25">
      <c r="B5" s="17" t="s">
        <v>62</v>
      </c>
      <c r="C5" s="18"/>
      <c r="D5" s="18"/>
      <c r="E5" s="18"/>
      <c r="F5" s="18"/>
      <c r="G5" s="19" t="s">
        <v>40</v>
      </c>
      <c r="H5" s="188"/>
      <c r="I5" s="188"/>
      <c r="J5" s="188"/>
      <c r="K5" s="188"/>
      <c r="L5" s="188"/>
      <c r="M5" s="188"/>
      <c r="N5" s="188"/>
      <c r="O5" s="188"/>
      <c r="P5" s="188"/>
      <c r="Q5" s="18"/>
      <c r="R5" s="18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ht="6.75" customHeight="1" x14ac:dyDescent="0.25">
      <c r="B6" s="20"/>
      <c r="C6" s="18"/>
      <c r="D6" s="18"/>
      <c r="E6" s="18"/>
      <c r="F6" s="18"/>
      <c r="G6" s="21"/>
      <c r="H6" s="21"/>
      <c r="I6" s="21"/>
      <c r="J6" s="21"/>
      <c r="K6" s="21"/>
      <c r="L6" s="21"/>
      <c r="M6" s="21"/>
      <c r="N6" s="21"/>
      <c r="O6" s="21"/>
      <c r="P6" s="21"/>
      <c r="Q6" s="22"/>
      <c r="R6" s="187"/>
    </row>
    <row r="7" spans="1:256" ht="15" customHeight="1" x14ac:dyDescent="0.25">
      <c r="B7" s="23" t="s">
        <v>65</v>
      </c>
      <c r="C7" s="24"/>
      <c r="D7" s="2"/>
      <c r="E7" s="18"/>
      <c r="F7" s="18"/>
      <c r="G7" s="19" t="s">
        <v>41</v>
      </c>
      <c r="H7" s="189"/>
      <c r="I7" s="189"/>
      <c r="J7" s="189"/>
      <c r="K7" s="189"/>
      <c r="L7" s="189"/>
      <c r="M7" s="189"/>
      <c r="N7" s="189"/>
      <c r="O7" s="189"/>
      <c r="P7" s="189"/>
      <c r="Q7" s="22"/>
      <c r="R7" s="25"/>
    </row>
    <row r="8" spans="1:256" ht="6.75" customHeight="1" x14ac:dyDescent="0.25">
      <c r="B8" s="20"/>
      <c r="C8" s="18"/>
      <c r="D8" s="18"/>
      <c r="E8" s="18"/>
      <c r="F8" s="18"/>
      <c r="G8" s="21"/>
      <c r="H8" s="21"/>
      <c r="I8" s="21"/>
      <c r="J8" s="21"/>
      <c r="K8" s="21"/>
      <c r="L8" s="21"/>
      <c r="M8" s="21"/>
      <c r="N8" s="21"/>
      <c r="O8" s="21"/>
      <c r="P8" s="21"/>
      <c r="Q8" s="22"/>
      <c r="R8" s="25"/>
    </row>
    <row r="9" spans="1:256" s="26" customFormat="1" ht="14.25" customHeight="1" x14ac:dyDescent="0.25">
      <c r="B9" s="213" t="s">
        <v>63</v>
      </c>
      <c r="C9" s="214"/>
      <c r="D9" s="214"/>
      <c r="E9" s="214"/>
      <c r="F9" s="214"/>
      <c r="G9" s="214"/>
      <c r="H9" s="214"/>
      <c r="I9" s="27"/>
      <c r="J9" s="28" t="s">
        <v>44</v>
      </c>
      <c r="K9" s="22"/>
      <c r="L9" s="34" t="s">
        <v>42</v>
      </c>
      <c r="M9" s="35" t="s">
        <v>43</v>
      </c>
      <c r="N9" s="22"/>
      <c r="Q9" s="22"/>
      <c r="R9" s="25"/>
    </row>
    <row r="10" spans="1:256" ht="6.75" customHeight="1" x14ac:dyDescent="0.25">
      <c r="B10" s="20"/>
      <c r="C10" s="18"/>
      <c r="D10" s="18"/>
      <c r="E10" s="18"/>
      <c r="F10" s="18"/>
      <c r="G10" s="21"/>
      <c r="H10" s="21"/>
      <c r="I10" s="21"/>
      <c r="J10" s="21"/>
      <c r="K10" s="21"/>
      <c r="L10" s="21"/>
      <c r="M10" s="21"/>
      <c r="N10" s="21"/>
      <c r="O10" s="21"/>
      <c r="P10" s="21"/>
      <c r="Q10" s="22"/>
      <c r="R10" s="25"/>
    </row>
    <row r="11" spans="1:256" ht="15" x14ac:dyDescent="0.25">
      <c r="B11" s="29"/>
      <c r="C11" s="30" t="s">
        <v>146</v>
      </c>
      <c r="F11" s="2" t="s">
        <v>203</v>
      </c>
      <c r="G11" s="26" t="s">
        <v>206</v>
      </c>
      <c r="H11" s="32"/>
      <c r="I11" s="32"/>
      <c r="J11" s="33"/>
      <c r="K11" s="33"/>
      <c r="L11" s="2"/>
      <c r="M11" s="10" t="s">
        <v>149</v>
      </c>
      <c r="N11" s="32"/>
      <c r="O11" s="31"/>
      <c r="P11" s="31"/>
      <c r="Q11" s="31"/>
      <c r="R11" s="25"/>
      <c r="T11" s="94">
        <f>IF(AND(F11="",L11=""),0,1)</f>
        <v>1</v>
      </c>
    </row>
    <row r="12" spans="1:256" x14ac:dyDescent="0.25">
      <c r="B12" s="20"/>
      <c r="C12" s="18"/>
      <c r="D12" s="18"/>
      <c r="E12" s="18"/>
      <c r="F12" s="18"/>
      <c r="G12" s="21"/>
      <c r="H12" s="21"/>
      <c r="I12" s="21"/>
      <c r="J12" s="21"/>
      <c r="K12" s="21"/>
      <c r="L12" s="21"/>
      <c r="M12" s="35" t="s">
        <v>150</v>
      </c>
      <c r="N12" s="21"/>
      <c r="O12" s="21"/>
      <c r="P12" s="21"/>
      <c r="Q12" s="22"/>
      <c r="R12" s="25"/>
    </row>
    <row r="13" spans="1:256" ht="14.25" x14ac:dyDescent="0.25">
      <c r="B13" s="20"/>
      <c r="C13" s="18"/>
      <c r="D13" s="18"/>
      <c r="E13" s="18"/>
      <c r="F13" s="2"/>
      <c r="G13" s="35" t="s">
        <v>176</v>
      </c>
      <c r="H13" s="21"/>
      <c r="I13" s="21"/>
      <c r="J13" s="21"/>
      <c r="K13" s="21"/>
      <c r="L13" s="141"/>
      <c r="M13" s="35"/>
      <c r="O13" s="21"/>
      <c r="P13" s="21"/>
      <c r="Q13" s="22"/>
      <c r="R13" s="25"/>
    </row>
    <row r="14" spans="1:256" x14ac:dyDescent="0.25">
      <c r="B14" s="20"/>
      <c r="C14" s="18"/>
      <c r="D14" s="18"/>
      <c r="E14" s="18"/>
      <c r="F14" s="18"/>
      <c r="G14" s="21"/>
      <c r="H14" s="21"/>
      <c r="I14" s="21"/>
      <c r="J14" s="21"/>
      <c r="K14" s="21"/>
      <c r="L14" s="21"/>
      <c r="M14" s="35"/>
      <c r="N14" s="21"/>
      <c r="O14" s="21"/>
      <c r="P14" s="21"/>
      <c r="Q14" s="22"/>
      <c r="R14" s="25"/>
    </row>
    <row r="15" spans="1:256" ht="17.25" x14ac:dyDescent="0.25">
      <c r="B15" s="29" t="s">
        <v>20</v>
      </c>
      <c r="C15" s="30" t="s">
        <v>66</v>
      </c>
      <c r="D15" s="31"/>
      <c r="E15" s="31"/>
      <c r="F15" s="31"/>
      <c r="G15" s="31"/>
      <c r="H15" s="32"/>
      <c r="I15" s="32"/>
      <c r="K15" s="33"/>
      <c r="N15" s="32"/>
      <c r="O15" s="31"/>
      <c r="P15" s="31"/>
      <c r="Q15" s="31"/>
      <c r="R15" s="25"/>
    </row>
    <row r="16" spans="1:256" ht="15" x14ac:dyDescent="0.25">
      <c r="B16" s="29"/>
      <c r="C16" s="129" t="s">
        <v>69</v>
      </c>
      <c r="D16" s="129"/>
      <c r="E16" s="129"/>
      <c r="F16" s="129"/>
      <c r="G16" s="129"/>
      <c r="H16" s="129"/>
      <c r="I16" s="129"/>
      <c r="J16" s="36"/>
      <c r="K16" s="36"/>
      <c r="L16" s="37"/>
      <c r="M16" s="190"/>
      <c r="N16" s="190"/>
      <c r="O16" s="212"/>
      <c r="P16" s="212"/>
      <c r="Q16" s="31"/>
      <c r="R16" s="25"/>
    </row>
    <row r="17" spans="2:29" ht="14.25" x14ac:dyDescent="0.25">
      <c r="B17" s="38"/>
      <c r="C17" s="192" t="s">
        <v>68</v>
      </c>
      <c r="D17" s="192"/>
      <c r="E17" s="192"/>
      <c r="F17" s="192"/>
      <c r="G17" s="192"/>
      <c r="H17" s="192"/>
      <c r="I17" s="192"/>
      <c r="J17" s="192"/>
      <c r="K17" s="192"/>
      <c r="L17" s="39"/>
      <c r="M17" s="87"/>
      <c r="N17" s="40" t="s">
        <v>45</v>
      </c>
      <c r="O17" s="86">
        <f>SUM(J21:J23)</f>
        <v>0</v>
      </c>
      <c r="P17" s="40" t="s">
        <v>45</v>
      </c>
      <c r="Q17" s="31"/>
      <c r="R17" s="25"/>
    </row>
    <row r="18" spans="2:29" ht="8.85" customHeight="1" x14ac:dyDescent="0.25">
      <c r="B18" s="38"/>
      <c r="C18" s="31"/>
      <c r="D18" s="31"/>
      <c r="E18" s="31"/>
      <c r="F18" s="31"/>
      <c r="G18" s="22"/>
      <c r="H18" s="32"/>
      <c r="I18" s="32"/>
      <c r="J18" s="19"/>
      <c r="K18" s="19"/>
      <c r="L18" s="31"/>
      <c r="M18" s="31"/>
      <c r="N18" s="32"/>
      <c r="O18" s="31"/>
      <c r="P18" s="31"/>
      <c r="Q18" s="31"/>
      <c r="R18" s="25"/>
    </row>
    <row r="19" spans="2:29" ht="14.25" customHeight="1" x14ac:dyDescent="0.25">
      <c r="B19" s="38"/>
      <c r="C19" s="193" t="s">
        <v>72</v>
      </c>
      <c r="D19" s="193"/>
      <c r="E19" s="193"/>
      <c r="F19" s="130"/>
      <c r="G19" s="194" t="s">
        <v>70</v>
      </c>
      <c r="H19" s="195"/>
      <c r="I19" s="195"/>
      <c r="J19" s="195"/>
      <c r="K19" s="196"/>
      <c r="L19" s="31"/>
      <c r="M19" s="194" t="s">
        <v>46</v>
      </c>
      <c r="N19" s="195"/>
      <c r="O19" s="195"/>
      <c r="P19" s="196"/>
      <c r="Q19" s="31"/>
      <c r="R19" s="25"/>
    </row>
    <row r="20" spans="2:29" ht="14.25" customHeight="1" x14ac:dyDescent="0.25">
      <c r="B20" s="38"/>
      <c r="C20" s="193" t="s">
        <v>73</v>
      </c>
      <c r="D20" s="193"/>
      <c r="E20" s="193"/>
      <c r="F20" s="130"/>
      <c r="G20" s="198" t="s">
        <v>71</v>
      </c>
      <c r="H20" s="199"/>
      <c r="I20" s="134"/>
      <c r="J20" s="41"/>
      <c r="K20" s="42"/>
      <c r="L20" s="31"/>
      <c r="M20" s="198" t="s">
        <v>71</v>
      </c>
      <c r="N20" s="200"/>
      <c r="O20" s="133"/>
      <c r="P20" s="135"/>
      <c r="Q20" s="31"/>
      <c r="R20" s="25"/>
    </row>
    <row r="21" spans="2:29" ht="14.25" x14ac:dyDescent="0.25">
      <c r="B21" s="38"/>
      <c r="C21" s="129" t="s">
        <v>0</v>
      </c>
      <c r="D21" s="201" t="s">
        <v>1</v>
      </c>
      <c r="E21" s="201"/>
      <c r="F21" s="129"/>
      <c r="G21" s="43">
        <v>0.8</v>
      </c>
      <c r="H21" s="75" t="s">
        <v>45</v>
      </c>
      <c r="I21" s="74"/>
      <c r="J21" s="76">
        <f>'Detail Premium Schweinemast'!G53</f>
        <v>0</v>
      </c>
      <c r="K21" s="44" t="s">
        <v>45</v>
      </c>
      <c r="L21" s="31"/>
      <c r="M21" s="43">
        <v>0.25</v>
      </c>
      <c r="N21" s="44" t="s">
        <v>45</v>
      </c>
      <c r="O21" s="76">
        <f>'Detail Premium Schweinemast'!P53</f>
        <v>0</v>
      </c>
      <c r="P21" s="44" t="s">
        <v>45</v>
      </c>
      <c r="Q21" s="31"/>
      <c r="R21" s="25"/>
      <c r="T21" s="89">
        <f>IF(SUM(J21,O21,J27,O27)&gt;0,1,0)</f>
        <v>0</v>
      </c>
    </row>
    <row r="22" spans="2:29" ht="14.25" x14ac:dyDescent="0.25">
      <c r="B22" s="38"/>
      <c r="C22" s="129" t="s">
        <v>0</v>
      </c>
      <c r="D22" s="129" t="s">
        <v>2</v>
      </c>
      <c r="E22" s="129"/>
      <c r="F22" s="72"/>
      <c r="G22" s="43">
        <v>1.5</v>
      </c>
      <c r="H22" s="75" t="s">
        <v>45</v>
      </c>
      <c r="I22" s="74"/>
      <c r="J22" s="76">
        <f>IF('Detail Premium Schweinemast'!A55=1,'Detail Premium Schweinemast'!G105,0)</f>
        <v>0</v>
      </c>
      <c r="K22" s="44" t="s">
        <v>45</v>
      </c>
      <c r="L22" s="31"/>
      <c r="M22" s="43">
        <v>0.6</v>
      </c>
      <c r="N22" s="44" t="s">
        <v>45</v>
      </c>
      <c r="O22" s="76">
        <f>IF('Detail Premium Schweinemast'!A55=1,'Detail Premium Schweinemast'!P105,0)</f>
        <v>0</v>
      </c>
      <c r="P22" s="44" t="s">
        <v>45</v>
      </c>
      <c r="Q22" s="31"/>
      <c r="R22" s="25"/>
      <c r="T22" s="89">
        <f>IF(SUM(J21:J23,J27:J29,O21:O23,O27:O29)&gt;0,1,0)</f>
        <v>0</v>
      </c>
      <c r="AC22" s="26"/>
    </row>
    <row r="23" spans="2:29" ht="14.25" x14ac:dyDescent="0.25">
      <c r="B23" s="38"/>
      <c r="C23" s="129" t="s">
        <v>0</v>
      </c>
      <c r="D23" s="201" t="s">
        <v>3</v>
      </c>
      <c r="E23" s="201"/>
      <c r="F23" s="129"/>
      <c r="G23" s="43">
        <v>2.2999999999999998</v>
      </c>
      <c r="H23" s="75" t="s">
        <v>45</v>
      </c>
      <c r="I23" s="74"/>
      <c r="J23" s="76">
        <f>IF('Detail Premium Schweinemast'!A55=2,'Detail Premium Schweinemast'!G105,0)</f>
        <v>0</v>
      </c>
      <c r="K23" s="44" t="s">
        <v>45</v>
      </c>
      <c r="L23" s="31"/>
      <c r="M23" s="43">
        <v>0.9</v>
      </c>
      <c r="N23" s="44" t="s">
        <v>45</v>
      </c>
      <c r="O23" s="76">
        <f>IF('Detail Premium Schweinemast'!A55=2,'Detail Premium Schweinemast'!P105,0)</f>
        <v>0</v>
      </c>
      <c r="P23" s="44" t="s">
        <v>45</v>
      </c>
      <c r="Q23" s="31"/>
      <c r="R23" s="25"/>
      <c r="U23" s="10" t="s">
        <v>182</v>
      </c>
      <c r="AB23" s="10" t="s">
        <v>182</v>
      </c>
      <c r="AC23" s="26"/>
    </row>
    <row r="24" spans="2:29" ht="8.85" customHeight="1" x14ac:dyDescent="0.25">
      <c r="B24" s="38"/>
      <c r="C24" s="31"/>
      <c r="D24" s="31"/>
      <c r="E24" s="31"/>
      <c r="F24" s="31"/>
      <c r="G24" s="22"/>
      <c r="H24" s="32"/>
      <c r="I24" s="32"/>
      <c r="J24" s="19"/>
      <c r="K24" s="19"/>
      <c r="L24" s="31"/>
      <c r="M24" s="31"/>
      <c r="N24" s="32"/>
      <c r="O24" s="31"/>
      <c r="P24" s="31"/>
      <c r="Q24" s="31"/>
      <c r="R24" s="25"/>
    </row>
    <row r="25" spans="2:29" ht="14.25" customHeight="1" x14ac:dyDescent="0.25">
      <c r="B25" s="38"/>
      <c r="C25" s="193" t="s">
        <v>72</v>
      </c>
      <c r="D25" s="193"/>
      <c r="E25" s="193"/>
      <c r="F25" s="130"/>
      <c r="G25" s="194" t="s">
        <v>75</v>
      </c>
      <c r="H25" s="195"/>
      <c r="I25" s="195"/>
      <c r="J25" s="195"/>
      <c r="K25" s="196"/>
      <c r="L25" s="31"/>
      <c r="M25" s="194" t="s">
        <v>76</v>
      </c>
      <c r="N25" s="195"/>
      <c r="O25" s="195"/>
      <c r="P25" s="196"/>
      <c r="Q25" s="31"/>
      <c r="R25" s="25"/>
      <c r="AC25" s="26"/>
    </row>
    <row r="26" spans="2:29" ht="14.25" customHeight="1" x14ac:dyDescent="0.25">
      <c r="B26" s="38"/>
      <c r="C26" s="193" t="s">
        <v>73</v>
      </c>
      <c r="D26" s="193"/>
      <c r="E26" s="193"/>
      <c r="F26" s="130"/>
      <c r="G26" s="198" t="s">
        <v>71</v>
      </c>
      <c r="H26" s="199"/>
      <c r="I26" s="134"/>
      <c r="J26" s="41"/>
      <c r="K26" s="42"/>
      <c r="L26" s="31"/>
      <c r="M26" s="198" t="s">
        <v>71</v>
      </c>
      <c r="N26" s="200"/>
      <c r="O26" s="133"/>
      <c r="P26" s="135"/>
      <c r="Q26" s="31"/>
      <c r="R26" s="25"/>
      <c r="AC26" s="26"/>
    </row>
    <row r="27" spans="2:29" ht="14.25" x14ac:dyDescent="0.25">
      <c r="B27" s="38"/>
      <c r="C27" s="129" t="s">
        <v>0</v>
      </c>
      <c r="D27" s="201" t="s">
        <v>1</v>
      </c>
      <c r="E27" s="201"/>
      <c r="F27" s="129"/>
      <c r="G27" s="43">
        <v>0.5</v>
      </c>
      <c r="H27" s="75" t="s">
        <v>45</v>
      </c>
      <c r="I27" s="74"/>
      <c r="J27" s="76">
        <f>'Detail Premium Schweinemast'!Y53</f>
        <v>0</v>
      </c>
      <c r="K27" s="44" t="s">
        <v>45</v>
      </c>
      <c r="L27" s="31"/>
      <c r="M27" s="43">
        <v>0.3</v>
      </c>
      <c r="N27" s="44" t="s">
        <v>45</v>
      </c>
      <c r="O27" s="76">
        <f>'Detail Premium Schweinemast'!AH53</f>
        <v>0</v>
      </c>
      <c r="P27" s="44" t="s">
        <v>45</v>
      </c>
      <c r="Q27" s="31"/>
      <c r="R27" s="25"/>
      <c r="AC27" s="26"/>
    </row>
    <row r="28" spans="2:29" ht="14.25" x14ac:dyDescent="0.25">
      <c r="B28" s="38"/>
      <c r="C28" s="129" t="s">
        <v>0</v>
      </c>
      <c r="D28" s="129" t="s">
        <v>2</v>
      </c>
      <c r="E28" s="31"/>
      <c r="F28" s="73"/>
      <c r="G28" s="45">
        <v>1</v>
      </c>
      <c r="H28" s="75" t="s">
        <v>45</v>
      </c>
      <c r="I28" s="74"/>
      <c r="J28" s="76">
        <f>IF('Detail Premium Schweinemast'!A55=1,'Detail Premium Schweinemast'!Y105,0)</f>
        <v>0</v>
      </c>
      <c r="K28" s="44" t="s">
        <v>45</v>
      </c>
      <c r="L28" s="31"/>
      <c r="M28" s="43">
        <v>0.5</v>
      </c>
      <c r="N28" s="44" t="s">
        <v>45</v>
      </c>
      <c r="O28" s="76">
        <f>IF('Detail Premium Schweinemast'!A55=1,'Detail Premium Schweinemast'!AH105,0)</f>
        <v>0</v>
      </c>
      <c r="P28" s="44" t="s">
        <v>45</v>
      </c>
      <c r="Q28" s="31"/>
      <c r="R28" s="25"/>
      <c r="AC28" s="26"/>
    </row>
    <row r="29" spans="2:29" ht="14.25" x14ac:dyDescent="0.25">
      <c r="B29" s="38"/>
      <c r="C29" s="129" t="s">
        <v>0</v>
      </c>
      <c r="D29" s="201" t="s">
        <v>3</v>
      </c>
      <c r="E29" s="201"/>
      <c r="F29" s="129"/>
      <c r="G29" s="43">
        <v>1.5</v>
      </c>
      <c r="H29" s="75" t="s">
        <v>45</v>
      </c>
      <c r="I29" s="74"/>
      <c r="J29" s="76">
        <f>IF('Detail Premium Schweinemast'!A55=2,'Detail Premium Schweinemast'!Y105,0)</f>
        <v>0</v>
      </c>
      <c r="K29" s="44" t="s">
        <v>45</v>
      </c>
      <c r="L29" s="31"/>
      <c r="M29" s="43">
        <v>0.8</v>
      </c>
      <c r="N29" s="44" t="s">
        <v>45</v>
      </c>
      <c r="O29" s="76">
        <f>IF('Detail Premium Schweinemast'!A55=2,'Detail Premium Schweinemast'!AH105,0)</f>
        <v>0</v>
      </c>
      <c r="P29" s="44" t="s">
        <v>45</v>
      </c>
      <c r="Q29" s="31"/>
      <c r="R29" s="25"/>
      <c r="U29" s="10" t="s">
        <v>182</v>
      </c>
      <c r="AB29" s="10" t="s">
        <v>182</v>
      </c>
      <c r="AC29" s="26"/>
    </row>
    <row r="30" spans="2:29" ht="8.85" customHeight="1" x14ac:dyDescent="0.25">
      <c r="B30" s="38"/>
      <c r="C30" s="31"/>
      <c r="D30" s="31"/>
      <c r="E30" s="31"/>
      <c r="F30" s="31"/>
      <c r="G30" s="22"/>
      <c r="H30" s="32"/>
      <c r="I30" s="32"/>
      <c r="J30" s="19"/>
      <c r="K30" s="19"/>
      <c r="L30" s="31"/>
      <c r="M30" s="31"/>
      <c r="N30" s="32"/>
      <c r="O30" s="31"/>
      <c r="P30" s="31"/>
      <c r="Q30" s="31"/>
      <c r="R30" s="25"/>
    </row>
    <row r="31" spans="2:29" ht="17.45" customHeight="1" x14ac:dyDescent="0.25">
      <c r="B31" s="29" t="s">
        <v>21</v>
      </c>
      <c r="C31" s="30" t="s">
        <v>4</v>
      </c>
      <c r="D31" s="31"/>
      <c r="E31" s="31"/>
      <c r="F31" s="31"/>
      <c r="G31" s="31"/>
      <c r="H31" s="32"/>
      <c r="I31" s="32"/>
      <c r="J31" s="31"/>
      <c r="K31" s="31"/>
      <c r="L31" s="31"/>
      <c r="M31" s="31"/>
      <c r="N31" s="32"/>
      <c r="O31" s="31"/>
      <c r="P31" s="31"/>
      <c r="Q31" s="31"/>
      <c r="R31" s="25"/>
      <c r="AC31" s="26"/>
    </row>
    <row r="32" spans="2:29" s="48" customFormat="1" ht="14.25" customHeight="1" x14ac:dyDescent="0.25">
      <c r="B32" s="46"/>
      <c r="C32" s="131"/>
      <c r="D32" s="131"/>
      <c r="E32" s="131"/>
      <c r="F32" s="131"/>
      <c r="G32" s="194" t="s">
        <v>56</v>
      </c>
      <c r="H32" s="195"/>
      <c r="I32" s="195"/>
      <c r="J32" s="195"/>
      <c r="K32" s="196"/>
      <c r="L32" s="131"/>
      <c r="M32" s="194" t="s">
        <v>57</v>
      </c>
      <c r="N32" s="195"/>
      <c r="O32" s="195"/>
      <c r="P32" s="196"/>
      <c r="Q32" s="131"/>
      <c r="R32" s="47"/>
      <c r="AC32" s="49"/>
    </row>
    <row r="33" spans="2:29" s="48" customFormat="1" ht="14.25" customHeight="1" x14ac:dyDescent="0.25">
      <c r="B33" s="46"/>
      <c r="C33" s="131"/>
      <c r="D33" s="131"/>
      <c r="E33" s="131"/>
      <c r="F33" s="131"/>
      <c r="G33" s="208" t="s">
        <v>55</v>
      </c>
      <c r="H33" s="209"/>
      <c r="I33" s="131"/>
      <c r="J33" s="208" t="s">
        <v>54</v>
      </c>
      <c r="K33" s="210"/>
      <c r="L33" s="131"/>
      <c r="M33" s="208" t="s">
        <v>59</v>
      </c>
      <c r="N33" s="210"/>
      <c r="O33" s="208" t="s">
        <v>58</v>
      </c>
      <c r="P33" s="210"/>
      <c r="Q33" s="131"/>
      <c r="R33" s="47"/>
      <c r="AC33" s="49"/>
    </row>
    <row r="34" spans="2:29" s="48" customFormat="1" ht="14.25" customHeight="1" x14ac:dyDescent="0.25">
      <c r="B34" s="46"/>
      <c r="C34" s="131"/>
      <c r="D34" s="131"/>
      <c r="E34" s="131"/>
      <c r="F34" s="131"/>
      <c r="G34" s="198" t="s">
        <v>53</v>
      </c>
      <c r="H34" s="199"/>
      <c r="I34" s="134"/>
      <c r="J34" s="198" t="s">
        <v>52</v>
      </c>
      <c r="K34" s="200"/>
      <c r="L34" s="131"/>
      <c r="M34" s="198" t="s">
        <v>53</v>
      </c>
      <c r="N34" s="200"/>
      <c r="O34" s="198" t="s">
        <v>52</v>
      </c>
      <c r="P34" s="200"/>
      <c r="Q34" s="131"/>
      <c r="R34" s="47"/>
      <c r="AC34" s="49"/>
    </row>
    <row r="35" spans="2:29" x14ac:dyDescent="0.25">
      <c r="B35" s="38"/>
      <c r="C35" s="129" t="s">
        <v>0</v>
      </c>
      <c r="D35" s="201" t="s">
        <v>1</v>
      </c>
      <c r="E35" s="201"/>
      <c r="F35" s="129"/>
      <c r="G35" s="155"/>
      <c r="H35" s="75" t="s">
        <v>5</v>
      </c>
      <c r="I35" s="74"/>
      <c r="J35" s="78">
        <f>IF('Detail Premium Schweinemast'!H53&gt;0,'Detail Premium Schweinemast'!H53,J21/G21)</f>
        <v>0</v>
      </c>
      <c r="K35" s="44" t="s">
        <v>5</v>
      </c>
      <c r="L35" s="31"/>
      <c r="M35" s="155"/>
      <c r="N35" s="44" t="s">
        <v>5</v>
      </c>
      <c r="O35" s="78">
        <f>IF('Detail Premium Schweinemast'!Q53&gt;0,'Detail Premium Schweinemast'!Q53,O21/M21)</f>
        <v>0</v>
      </c>
      <c r="P35" s="44" t="s">
        <v>5</v>
      </c>
      <c r="Q35" s="31"/>
      <c r="R35" s="25"/>
      <c r="T35" s="174">
        <f>MIN(J35,O35,J41,O41)</f>
        <v>0</v>
      </c>
    </row>
    <row r="36" spans="2:29" x14ac:dyDescent="0.25">
      <c r="B36" s="38"/>
      <c r="C36" s="129" t="s">
        <v>0</v>
      </c>
      <c r="D36" s="129" t="s">
        <v>2</v>
      </c>
      <c r="E36" s="31"/>
      <c r="F36" s="129"/>
      <c r="G36" s="155"/>
      <c r="H36" s="75" t="s">
        <v>5</v>
      </c>
      <c r="I36" s="74"/>
      <c r="J36" s="78">
        <f>IF(AND('Detail Premium Schweinemast'!H105&gt;0,'Detail Premium Schweinemast'!A55=1),'Detail Premium Schweinemast'!H105,J22/G22)</f>
        <v>0</v>
      </c>
      <c r="K36" s="44" t="s">
        <v>5</v>
      </c>
      <c r="L36" s="31"/>
      <c r="M36" s="155"/>
      <c r="N36" s="44" t="s">
        <v>5</v>
      </c>
      <c r="O36" s="78">
        <f>IF(AND('Detail Premium Schweinemast'!Q105,'Detail Premium Schweinemast'!A55=1),'Detail Premium Schweinemast'!Q105,O22/M22)</f>
        <v>0</v>
      </c>
      <c r="P36" s="44" t="s">
        <v>5</v>
      </c>
      <c r="Q36" s="31"/>
      <c r="R36" s="25"/>
      <c r="T36" s="175">
        <f>MIN(J36,O36,J42,O42)</f>
        <v>0</v>
      </c>
    </row>
    <row r="37" spans="2:29" x14ac:dyDescent="0.25">
      <c r="B37" s="38"/>
      <c r="C37" s="129" t="s">
        <v>0</v>
      </c>
      <c r="D37" s="201" t="s">
        <v>3</v>
      </c>
      <c r="E37" s="201"/>
      <c r="F37" s="129"/>
      <c r="G37" s="155"/>
      <c r="H37" s="75" t="s">
        <v>5</v>
      </c>
      <c r="I37" s="74"/>
      <c r="J37" s="78">
        <f>IF(AND('Detail Premium Schweinemast'!H105&gt;0,'Detail Premium Schweinemast'!A55=2),'Detail Premium Schweinemast'!H105,J23/G23)</f>
        <v>0</v>
      </c>
      <c r="K37" s="44" t="s">
        <v>5</v>
      </c>
      <c r="L37" s="31"/>
      <c r="M37" s="155"/>
      <c r="N37" s="44" t="s">
        <v>5</v>
      </c>
      <c r="O37" s="78">
        <f>IF(AND('Detail Premium Schweinemast'!Q105,'Detail Premium Schweinemast'!A55=2),'Detail Premium Schweinemast'!Q105,O23/M23)</f>
        <v>0</v>
      </c>
      <c r="P37" s="44" t="s">
        <v>5</v>
      </c>
      <c r="Q37" s="31"/>
      <c r="R37" s="25"/>
      <c r="T37" s="176">
        <f>MIN(J37,O37,J43,O43)</f>
        <v>0</v>
      </c>
    </row>
    <row r="38" spans="2:29" ht="8.85" customHeight="1" x14ac:dyDescent="0.25">
      <c r="B38" s="38"/>
      <c r="C38" s="31"/>
      <c r="D38" s="31"/>
      <c r="E38" s="31"/>
      <c r="F38" s="31"/>
      <c r="G38" s="22"/>
      <c r="H38" s="32"/>
      <c r="I38" s="32"/>
      <c r="J38" s="19"/>
      <c r="K38" s="19"/>
      <c r="L38" s="31"/>
      <c r="M38" s="31"/>
      <c r="N38" s="32"/>
      <c r="O38" s="31"/>
      <c r="P38" s="31"/>
      <c r="Q38" s="31"/>
      <c r="R38" s="25"/>
      <c r="T38" s="177">
        <f>SUM(T35:T37)</f>
        <v>0</v>
      </c>
    </row>
    <row r="39" spans="2:29" ht="14.25" customHeight="1" x14ac:dyDescent="0.25">
      <c r="B39" s="38"/>
      <c r="C39" s="193" t="s">
        <v>72</v>
      </c>
      <c r="D39" s="193"/>
      <c r="E39" s="193"/>
      <c r="F39" s="130"/>
      <c r="G39" s="215" t="s">
        <v>77</v>
      </c>
      <c r="H39" s="195"/>
      <c r="I39" s="195"/>
      <c r="J39" s="195"/>
      <c r="K39" s="196"/>
      <c r="L39" s="31"/>
      <c r="M39" s="194" t="s">
        <v>78</v>
      </c>
      <c r="N39" s="195"/>
      <c r="O39" s="195"/>
      <c r="P39" s="196"/>
      <c r="Q39" s="31"/>
      <c r="R39" s="25"/>
    </row>
    <row r="40" spans="2:29" ht="14.25" customHeight="1" x14ac:dyDescent="0.25">
      <c r="B40" s="38"/>
      <c r="C40" s="193" t="s">
        <v>73</v>
      </c>
      <c r="D40" s="193"/>
      <c r="E40" s="193"/>
      <c r="F40" s="130"/>
      <c r="G40" s="208" t="s">
        <v>55</v>
      </c>
      <c r="H40" s="209"/>
      <c r="I40" s="131"/>
      <c r="J40" s="208" t="s">
        <v>54</v>
      </c>
      <c r="K40" s="210"/>
      <c r="L40" s="31"/>
      <c r="M40" s="208" t="s">
        <v>55</v>
      </c>
      <c r="N40" s="210"/>
      <c r="O40" s="208" t="s">
        <v>54</v>
      </c>
      <c r="P40" s="210"/>
      <c r="Q40" s="31"/>
      <c r="R40" s="25"/>
    </row>
    <row r="41" spans="2:29" x14ac:dyDescent="0.25">
      <c r="B41" s="38"/>
      <c r="C41" s="129" t="s">
        <v>0</v>
      </c>
      <c r="D41" s="201" t="s">
        <v>1</v>
      </c>
      <c r="E41" s="201"/>
      <c r="F41" s="129"/>
      <c r="G41" s="155"/>
      <c r="H41" s="75" t="s">
        <v>5</v>
      </c>
      <c r="I41" s="74"/>
      <c r="J41" s="78">
        <f>IF('Detail Premium Schweinemast'!Z53&gt;0,'Detail Premium Schweinemast'!Z53,J27/G27)</f>
        <v>0</v>
      </c>
      <c r="K41" s="44" t="s">
        <v>5</v>
      </c>
      <c r="L41" s="31"/>
      <c r="M41" s="155"/>
      <c r="N41" s="44" t="s">
        <v>5</v>
      </c>
      <c r="O41" s="78">
        <f>IF('Detail Premium Schweinemast'!AI53&gt;0,'Detail Premium Schweinemast'!AI53,O27/M27)</f>
        <v>0</v>
      </c>
      <c r="P41" s="44" t="s">
        <v>5</v>
      </c>
      <c r="Q41" s="31"/>
      <c r="R41" s="25"/>
      <c r="U41" s="31"/>
    </row>
    <row r="42" spans="2:29" x14ac:dyDescent="0.25">
      <c r="B42" s="38"/>
      <c r="C42" s="129" t="s">
        <v>0</v>
      </c>
      <c r="D42" s="129" t="s">
        <v>2</v>
      </c>
      <c r="E42" s="31"/>
      <c r="F42" s="129"/>
      <c r="G42" s="155"/>
      <c r="H42" s="75" t="s">
        <v>5</v>
      </c>
      <c r="I42" s="74"/>
      <c r="J42" s="78">
        <f>IF(AND('Detail Premium Schweinemast'!Z105,'Detail Premium Schweinemast'!A55=1),'Detail Premium Schweinemast'!Z105,J28/G28)</f>
        <v>0</v>
      </c>
      <c r="K42" s="44" t="s">
        <v>5</v>
      </c>
      <c r="L42" s="31"/>
      <c r="M42" s="155"/>
      <c r="N42" s="44" t="s">
        <v>5</v>
      </c>
      <c r="O42" s="78">
        <f>IF(AND('Detail Premium Schweinemast'!AI105,'Detail Premium Schweinemast'!A55=1),'Detail Premium Schweinemast'!AI105,O28/M28)</f>
        <v>0</v>
      </c>
      <c r="P42" s="44" t="s">
        <v>5</v>
      </c>
      <c r="Q42" s="31"/>
      <c r="R42" s="25"/>
      <c r="U42" s="31"/>
    </row>
    <row r="43" spans="2:29" x14ac:dyDescent="0.25">
      <c r="B43" s="38"/>
      <c r="C43" s="129" t="s">
        <v>0</v>
      </c>
      <c r="D43" s="201" t="s">
        <v>3</v>
      </c>
      <c r="E43" s="201"/>
      <c r="F43" s="129"/>
      <c r="G43" s="155"/>
      <c r="H43" s="75" t="s">
        <v>5</v>
      </c>
      <c r="I43" s="74"/>
      <c r="J43" s="78">
        <f>IF(AND('Detail Premium Schweinemast'!Z105,'Detail Premium Schweinemast'!A55=2),'Detail Premium Schweinemast'!Z105,J29/G29)</f>
        <v>0</v>
      </c>
      <c r="K43" s="44" t="s">
        <v>5</v>
      </c>
      <c r="L43" s="31"/>
      <c r="M43" s="155"/>
      <c r="N43" s="44" t="s">
        <v>5</v>
      </c>
      <c r="O43" s="78">
        <f>IF(AND('Detail Premium Schweinemast'!AI105,'Detail Premium Schweinemast'!A55=2),'Detail Premium Schweinemast'!AI105,O29/M29)</f>
        <v>0</v>
      </c>
      <c r="P43" s="44" t="s">
        <v>5</v>
      </c>
      <c r="Q43" s="31"/>
      <c r="R43" s="25"/>
      <c r="U43" s="79"/>
    </row>
    <row r="44" spans="2:29" ht="8.85" customHeight="1" x14ac:dyDescent="0.25">
      <c r="B44" s="38"/>
      <c r="C44" s="31"/>
      <c r="D44" s="31"/>
      <c r="E44" s="31"/>
      <c r="F44" s="31"/>
      <c r="G44" s="22"/>
      <c r="H44" s="32"/>
      <c r="I44" s="32"/>
      <c r="J44" s="19"/>
      <c r="K44" s="19"/>
      <c r="L44" s="31"/>
      <c r="M44" s="31"/>
      <c r="N44" s="32"/>
      <c r="O44" s="31"/>
      <c r="P44" s="31"/>
      <c r="Q44" s="31"/>
      <c r="R44" s="25"/>
    </row>
    <row r="45" spans="2:29" ht="15" x14ac:dyDescent="0.25">
      <c r="B45" s="50" t="s">
        <v>22</v>
      </c>
      <c r="C45" s="30" t="s">
        <v>6</v>
      </c>
      <c r="D45" s="18"/>
      <c r="E45" s="18"/>
      <c r="F45" s="18"/>
      <c r="G45" s="31"/>
      <c r="H45" s="32"/>
      <c r="I45" s="32"/>
      <c r="J45" s="31"/>
      <c r="K45" s="31"/>
      <c r="L45" s="31"/>
      <c r="M45" s="31"/>
      <c r="N45" s="32"/>
      <c r="O45" s="31"/>
      <c r="P45" s="31"/>
      <c r="Q45" s="31"/>
      <c r="R45" s="25"/>
      <c r="T45" s="31"/>
    </row>
    <row r="46" spans="2:29" ht="14.25" x14ac:dyDescent="0.25">
      <c r="B46" s="38"/>
      <c r="C46" s="129" t="s">
        <v>47</v>
      </c>
      <c r="D46" s="31"/>
      <c r="E46" s="31"/>
      <c r="F46" s="31"/>
      <c r="G46" s="31"/>
      <c r="H46" s="10"/>
      <c r="I46" s="10"/>
      <c r="J46" s="31"/>
      <c r="K46" s="31"/>
      <c r="L46" s="31"/>
      <c r="N46" s="31"/>
      <c r="O46" s="83">
        <f>T38</f>
        <v>0</v>
      </c>
      <c r="P46" s="40" t="s">
        <v>5</v>
      </c>
      <c r="Q46" s="31"/>
      <c r="R46" s="25"/>
      <c r="T46" s="80"/>
    </row>
    <row r="47" spans="2:29" ht="14.25" x14ac:dyDescent="0.25">
      <c r="B47" s="38"/>
      <c r="C47" s="129" t="s">
        <v>48</v>
      </c>
      <c r="D47" s="31"/>
      <c r="E47" s="31"/>
      <c r="F47" s="31"/>
      <c r="G47" s="31"/>
      <c r="H47" s="10"/>
      <c r="I47" s="10"/>
      <c r="J47" s="31"/>
      <c r="K47" s="31"/>
      <c r="L47" s="31"/>
      <c r="M47" s="31"/>
      <c r="N47" s="31"/>
      <c r="O47" s="84"/>
      <c r="P47" s="40" t="s">
        <v>5</v>
      </c>
      <c r="Q47" s="31"/>
      <c r="R47" s="25"/>
    </row>
    <row r="48" spans="2:29" ht="14.25" x14ac:dyDescent="0.25">
      <c r="B48" s="38"/>
      <c r="C48" s="51" t="s">
        <v>183</v>
      </c>
      <c r="D48" s="31"/>
      <c r="E48" s="31"/>
      <c r="F48" s="31"/>
      <c r="G48" s="31"/>
      <c r="H48" s="31"/>
      <c r="I48" s="31"/>
      <c r="J48" s="31"/>
      <c r="K48" s="31"/>
      <c r="L48" s="31"/>
      <c r="M48" s="31"/>
      <c r="N48" s="31"/>
      <c r="O48" s="85"/>
      <c r="P48" s="40" t="s">
        <v>7</v>
      </c>
      <c r="Q48" s="31"/>
      <c r="R48" s="25"/>
      <c r="T48" s="94">
        <f>IF(F11="X",4,5)</f>
        <v>4</v>
      </c>
    </row>
    <row r="49" spans="2:22" x14ac:dyDescent="0.25">
      <c r="B49" s="38"/>
      <c r="C49" s="51" t="s">
        <v>8</v>
      </c>
      <c r="D49" s="31"/>
      <c r="E49" s="31"/>
      <c r="F49" s="31"/>
      <c r="G49" s="22"/>
      <c r="H49" s="31"/>
      <c r="I49" s="31"/>
      <c r="J49" s="31"/>
      <c r="K49" s="31"/>
      <c r="L49" s="31"/>
      <c r="M49" s="31"/>
      <c r="N49" s="31"/>
      <c r="O49" s="84">
        <f>O47*O48</f>
        <v>0</v>
      </c>
      <c r="P49" s="40" t="s">
        <v>5</v>
      </c>
      <c r="Q49" s="31"/>
      <c r="R49" s="25"/>
    </row>
    <row r="50" spans="2:22" x14ac:dyDescent="0.25">
      <c r="B50" s="38"/>
      <c r="C50" s="52" t="s">
        <v>138</v>
      </c>
      <c r="D50" s="31"/>
      <c r="E50" s="31"/>
      <c r="F50" s="31"/>
      <c r="G50" s="31"/>
      <c r="H50" s="32"/>
      <c r="I50" s="32"/>
      <c r="J50" s="31"/>
      <c r="K50" s="31"/>
      <c r="L50" s="31"/>
      <c r="M50" s="31"/>
      <c r="N50" s="31"/>
      <c r="O50" s="31"/>
      <c r="P50" s="31"/>
      <c r="Q50" s="31"/>
      <c r="R50" s="25"/>
    </row>
    <row r="51" spans="2:22" ht="8.85" customHeight="1" x14ac:dyDescent="0.25">
      <c r="B51" s="38"/>
      <c r="C51" s="31"/>
      <c r="D51" s="31"/>
      <c r="E51" s="31"/>
      <c r="F51" s="31"/>
      <c r="G51" s="22"/>
      <c r="H51" s="32"/>
      <c r="I51" s="32"/>
      <c r="J51" s="19"/>
      <c r="K51" s="19"/>
      <c r="L51" s="31"/>
      <c r="M51" s="31"/>
      <c r="N51" s="32"/>
      <c r="O51" s="31"/>
      <c r="P51" s="31"/>
      <c r="Q51" s="31"/>
      <c r="R51" s="25"/>
      <c r="T51" s="173"/>
    </row>
    <row r="52" spans="2:22" ht="15" x14ac:dyDescent="0.25">
      <c r="B52" s="50" t="s">
        <v>23</v>
      </c>
      <c r="C52" s="30" t="s">
        <v>79</v>
      </c>
      <c r="D52" s="31"/>
      <c r="E52" s="31"/>
      <c r="F52" s="31"/>
      <c r="G52" s="31"/>
      <c r="H52" s="32"/>
      <c r="I52" s="32"/>
      <c r="J52" s="31"/>
      <c r="K52" s="31"/>
      <c r="L52" s="31"/>
      <c r="M52" s="31"/>
      <c r="N52" s="31"/>
      <c r="O52" s="3" t="str">
        <f>IF(S52=1,"",VLOOKUP(S52,$U$52:$V$54,2,FALSE))</f>
        <v/>
      </c>
      <c r="P52" s="172"/>
      <c r="Q52" s="31"/>
      <c r="R52" s="25"/>
      <c r="S52" s="1">
        <v>1</v>
      </c>
      <c r="T52" s="173"/>
      <c r="U52" s="166">
        <v>1</v>
      </c>
      <c r="V52" s="167"/>
    </row>
    <row r="53" spans="2:22" ht="8.85" customHeight="1" x14ac:dyDescent="0.25">
      <c r="B53" s="38"/>
      <c r="C53" s="31"/>
      <c r="D53" s="31"/>
      <c r="E53" s="31"/>
      <c r="F53" s="31"/>
      <c r="G53" s="22"/>
      <c r="H53" s="32"/>
      <c r="I53" s="32"/>
      <c r="J53" s="19"/>
      <c r="K53" s="19"/>
      <c r="L53" s="31"/>
      <c r="M53" s="31"/>
      <c r="N53" s="32"/>
      <c r="O53" s="31"/>
      <c r="P53" s="33"/>
      <c r="Q53" s="31"/>
      <c r="R53" s="25"/>
      <c r="T53" s="173"/>
      <c r="U53" s="168">
        <v>2</v>
      </c>
      <c r="V53" s="73" t="s">
        <v>10</v>
      </c>
    </row>
    <row r="54" spans="2:22" ht="15" x14ac:dyDescent="0.25">
      <c r="B54" s="50" t="s">
        <v>24</v>
      </c>
      <c r="C54" s="30" t="s">
        <v>80</v>
      </c>
      <c r="D54" s="31"/>
      <c r="E54" s="31"/>
      <c r="F54" s="31"/>
      <c r="G54" s="31"/>
      <c r="H54" s="31"/>
      <c r="I54" s="31"/>
      <c r="J54" s="31"/>
      <c r="K54" s="31"/>
      <c r="L54" s="31"/>
      <c r="M54" s="31"/>
      <c r="N54" s="32"/>
      <c r="O54" s="3" t="str">
        <f>IF(S54=1,"",VLOOKUP(S54,$U$52:$V$54,2,FALSE))</f>
        <v/>
      </c>
      <c r="P54" s="172"/>
      <c r="Q54" s="31"/>
      <c r="R54" s="25"/>
      <c r="S54" s="1">
        <v>1</v>
      </c>
      <c r="T54" s="173"/>
      <c r="U54" s="169">
        <v>3</v>
      </c>
      <c r="V54" s="147" t="s">
        <v>11</v>
      </c>
    </row>
    <row r="55" spans="2:22" ht="8.85" customHeight="1" x14ac:dyDescent="0.25">
      <c r="B55" s="38"/>
      <c r="C55" s="31"/>
      <c r="D55" s="31"/>
      <c r="E55" s="31"/>
      <c r="F55" s="31"/>
      <c r="G55" s="22"/>
      <c r="H55" s="32"/>
      <c r="I55" s="32"/>
      <c r="J55" s="19"/>
      <c r="K55" s="19"/>
      <c r="L55" s="31"/>
      <c r="M55" s="31"/>
      <c r="N55" s="32"/>
      <c r="O55" s="31"/>
      <c r="P55" s="33"/>
      <c r="Q55" s="31"/>
      <c r="R55" s="25"/>
      <c r="T55" s="81"/>
    </row>
    <row r="56" spans="2:22" ht="15" x14ac:dyDescent="0.25">
      <c r="B56" s="50" t="s">
        <v>25</v>
      </c>
      <c r="C56" s="30" t="s">
        <v>19</v>
      </c>
      <c r="D56" s="31"/>
      <c r="E56" s="31"/>
      <c r="F56" s="31"/>
      <c r="G56" s="31"/>
      <c r="H56" s="31"/>
      <c r="I56" s="31"/>
      <c r="J56" s="31"/>
      <c r="K56" s="31"/>
      <c r="L56" s="31"/>
      <c r="M56" s="31"/>
      <c r="N56" s="32"/>
      <c r="O56" s="32"/>
      <c r="P56" s="165"/>
      <c r="Q56" s="31"/>
      <c r="R56" s="25"/>
    </row>
    <row r="57" spans="2:22" ht="15" x14ac:dyDescent="0.25">
      <c r="B57" s="50"/>
      <c r="C57" s="129" t="s">
        <v>81</v>
      </c>
      <c r="D57" s="31"/>
      <c r="E57" s="31"/>
      <c r="F57" s="31"/>
      <c r="G57" s="31"/>
      <c r="H57" s="31"/>
      <c r="I57" s="31"/>
      <c r="J57" s="31"/>
      <c r="K57" s="31"/>
      <c r="L57" s="31"/>
      <c r="M57" s="31"/>
      <c r="N57" s="32"/>
      <c r="O57" s="3" t="str">
        <f>IF(S57=1,"",VLOOKUP(S57,$U$52:$V$54,2,FALSE))</f>
        <v/>
      </c>
      <c r="P57" s="172"/>
      <c r="Q57" s="31"/>
      <c r="R57" s="25"/>
      <c r="S57" s="1">
        <v>1</v>
      </c>
    </row>
    <row r="58" spans="2:22" ht="15" x14ac:dyDescent="0.25">
      <c r="B58" s="50"/>
      <c r="C58" s="129" t="s">
        <v>39</v>
      </c>
      <c r="D58" s="31"/>
      <c r="E58" s="31"/>
      <c r="F58" s="31"/>
      <c r="G58" s="31"/>
      <c r="H58" s="31"/>
      <c r="I58" s="31"/>
      <c r="J58" s="31"/>
      <c r="K58" s="31"/>
      <c r="L58" s="31"/>
      <c r="M58" s="31"/>
      <c r="N58" s="32"/>
      <c r="O58" s="3" t="str">
        <f>IF(S58=1,"",VLOOKUP(S58,$U$52:$V$54,2,FALSE))</f>
        <v/>
      </c>
      <c r="P58" s="172"/>
      <c r="Q58" s="31"/>
      <c r="R58" s="25"/>
      <c r="S58" s="1">
        <v>1</v>
      </c>
    </row>
    <row r="59" spans="2:22" ht="8.85" customHeight="1" x14ac:dyDescent="0.25">
      <c r="B59" s="38"/>
      <c r="C59" s="31"/>
      <c r="D59" s="31"/>
      <c r="E59" s="31"/>
      <c r="F59" s="31"/>
      <c r="G59" s="22"/>
      <c r="H59" s="32"/>
      <c r="I59" s="32"/>
      <c r="J59" s="19"/>
      <c r="K59" s="19"/>
      <c r="L59" s="31"/>
      <c r="M59" s="31"/>
      <c r="N59" s="32"/>
      <c r="O59" s="31"/>
      <c r="P59" s="33"/>
      <c r="Q59" s="31"/>
      <c r="R59" s="25"/>
    </row>
    <row r="60" spans="2:22" ht="15" x14ac:dyDescent="0.25">
      <c r="B60" s="50" t="s">
        <v>26</v>
      </c>
      <c r="C60" s="30" t="s">
        <v>83</v>
      </c>
      <c r="D60" s="31"/>
      <c r="E60" s="31"/>
      <c r="F60" s="31"/>
      <c r="G60" s="31"/>
      <c r="H60" s="31"/>
      <c r="I60" s="31"/>
      <c r="J60" s="31"/>
      <c r="K60" s="31"/>
      <c r="L60" s="31"/>
      <c r="M60" s="31"/>
      <c r="N60" s="32"/>
      <c r="O60" s="31"/>
      <c r="P60" s="33"/>
      <c r="Q60" s="31"/>
      <c r="R60" s="25"/>
    </row>
    <row r="61" spans="2:22" ht="15" customHeight="1" x14ac:dyDescent="0.25">
      <c r="B61" s="53"/>
      <c r="C61" s="129" t="s">
        <v>13</v>
      </c>
      <c r="D61" s="31"/>
      <c r="E61" s="31"/>
      <c r="F61" s="31"/>
      <c r="G61" s="31"/>
      <c r="H61" s="31"/>
      <c r="I61" s="31"/>
      <c r="J61" s="31"/>
      <c r="K61" s="31"/>
      <c r="L61" s="31"/>
      <c r="M61" s="31"/>
      <c r="N61" s="31"/>
      <c r="O61" s="3" t="str">
        <f t="shared" ref="O61:O67" si="0">IF(S61=1,"",VLOOKUP(S61,$U$52:$V$54,2,FALSE))</f>
        <v/>
      </c>
      <c r="P61" s="172"/>
      <c r="Q61" s="31"/>
      <c r="R61" s="25"/>
      <c r="S61" s="1">
        <v>1</v>
      </c>
    </row>
    <row r="62" spans="2:22" ht="15" customHeight="1" x14ac:dyDescent="0.25">
      <c r="B62" s="38"/>
      <c r="C62" s="129" t="s">
        <v>14</v>
      </c>
      <c r="D62" s="31"/>
      <c r="E62" s="31"/>
      <c r="F62" s="31"/>
      <c r="G62" s="31"/>
      <c r="H62" s="31"/>
      <c r="I62" s="31"/>
      <c r="J62" s="31"/>
      <c r="K62" s="31"/>
      <c r="L62" s="31"/>
      <c r="M62" s="31"/>
      <c r="N62" s="31"/>
      <c r="O62" s="3" t="str">
        <f t="shared" si="0"/>
        <v/>
      </c>
      <c r="P62" s="172"/>
      <c r="Q62" s="31"/>
      <c r="R62" s="25"/>
      <c r="S62" s="1">
        <v>1</v>
      </c>
    </row>
    <row r="63" spans="2:22" ht="15" customHeight="1" x14ac:dyDescent="0.25">
      <c r="B63" s="38"/>
      <c r="C63" s="129" t="s">
        <v>30</v>
      </c>
      <c r="D63" s="31"/>
      <c r="E63" s="31"/>
      <c r="F63" s="31"/>
      <c r="G63" s="31"/>
      <c r="H63" s="31"/>
      <c r="I63" s="31"/>
      <c r="J63" s="31"/>
      <c r="K63" s="31"/>
      <c r="L63" s="31"/>
      <c r="M63" s="31"/>
      <c r="N63" s="31"/>
      <c r="O63" s="3" t="str">
        <f t="shared" si="0"/>
        <v/>
      </c>
      <c r="P63" s="172"/>
      <c r="Q63" s="31"/>
      <c r="R63" s="25"/>
      <c r="S63" s="1">
        <v>1</v>
      </c>
    </row>
    <row r="64" spans="2:22" ht="15" customHeight="1" x14ac:dyDescent="0.25">
      <c r="B64" s="38"/>
      <c r="C64" s="129" t="s">
        <v>15</v>
      </c>
      <c r="D64" s="31"/>
      <c r="E64" s="31"/>
      <c r="F64" s="31"/>
      <c r="G64" s="31"/>
      <c r="H64" s="31"/>
      <c r="I64" s="31"/>
      <c r="J64" s="31"/>
      <c r="K64" s="31"/>
      <c r="L64" s="31"/>
      <c r="M64" s="31"/>
      <c r="N64" s="31"/>
      <c r="O64" s="3" t="str">
        <f t="shared" si="0"/>
        <v/>
      </c>
      <c r="P64" s="172"/>
      <c r="Q64" s="31"/>
      <c r="R64" s="25"/>
      <c r="S64" s="1">
        <v>1</v>
      </c>
    </row>
    <row r="65" spans="2:19" ht="15" customHeight="1" x14ac:dyDescent="0.25">
      <c r="B65" s="38"/>
      <c r="C65" s="129" t="s">
        <v>31</v>
      </c>
      <c r="D65" s="31"/>
      <c r="E65" s="31"/>
      <c r="F65" s="31"/>
      <c r="G65" s="31"/>
      <c r="H65" s="31"/>
      <c r="I65" s="31"/>
      <c r="J65" s="31"/>
      <c r="K65" s="31"/>
      <c r="L65" s="31"/>
      <c r="M65" s="31"/>
      <c r="N65" s="31"/>
      <c r="O65" s="3" t="str">
        <f t="shared" si="0"/>
        <v/>
      </c>
      <c r="P65" s="172"/>
      <c r="Q65" s="31"/>
      <c r="R65" s="25"/>
      <c r="S65" s="1">
        <v>1</v>
      </c>
    </row>
    <row r="66" spans="2:19" ht="15" customHeight="1" x14ac:dyDescent="0.25">
      <c r="B66" s="38"/>
      <c r="C66" s="129" t="s">
        <v>139</v>
      </c>
      <c r="D66" s="31"/>
      <c r="E66" s="31"/>
      <c r="F66" s="31"/>
      <c r="G66" s="31"/>
      <c r="H66" s="31"/>
      <c r="I66" s="31"/>
      <c r="J66" s="31"/>
      <c r="K66" s="31"/>
      <c r="L66" s="31"/>
      <c r="M66" s="31"/>
      <c r="N66" s="31"/>
      <c r="O66" s="3" t="str">
        <f t="shared" si="0"/>
        <v/>
      </c>
      <c r="P66" s="172"/>
      <c r="Q66" s="31"/>
      <c r="R66" s="25"/>
      <c r="S66" s="1">
        <v>1</v>
      </c>
    </row>
    <row r="67" spans="2:19" ht="15" customHeight="1" x14ac:dyDescent="0.25">
      <c r="B67" s="38"/>
      <c r="C67" s="129" t="s">
        <v>60</v>
      </c>
      <c r="D67" s="31"/>
      <c r="E67" s="211"/>
      <c r="F67" s="211"/>
      <c r="G67" s="211"/>
      <c r="H67" s="211"/>
      <c r="I67" s="211"/>
      <c r="J67" s="211"/>
      <c r="K67" s="211"/>
      <c r="L67" s="211"/>
      <c r="M67" s="211"/>
      <c r="N67" s="31"/>
      <c r="O67" s="3" t="str">
        <f t="shared" si="0"/>
        <v/>
      </c>
      <c r="P67" s="172"/>
      <c r="Q67" s="31"/>
      <c r="R67" s="25"/>
      <c r="S67" s="1">
        <v>1</v>
      </c>
    </row>
    <row r="68" spans="2:19" x14ac:dyDescent="0.25">
      <c r="B68" s="38"/>
      <c r="C68" s="31"/>
      <c r="D68" s="31"/>
      <c r="E68" s="204"/>
      <c r="F68" s="204"/>
      <c r="G68" s="204"/>
      <c r="H68" s="204"/>
      <c r="I68" s="204"/>
      <c r="J68" s="204"/>
      <c r="K68" s="204"/>
      <c r="L68" s="204"/>
      <c r="M68" s="204"/>
      <c r="N68" s="32"/>
      <c r="O68" s="31"/>
      <c r="P68" s="33"/>
      <c r="Q68" s="31"/>
      <c r="R68" s="25"/>
    </row>
    <row r="69" spans="2:19" ht="15" x14ac:dyDescent="0.25">
      <c r="B69" s="50" t="s">
        <v>33</v>
      </c>
      <c r="C69" s="30" t="s">
        <v>16</v>
      </c>
      <c r="D69" s="31"/>
      <c r="E69" s="31"/>
      <c r="F69" s="31"/>
      <c r="G69" s="31"/>
      <c r="H69" s="31"/>
      <c r="I69" s="31"/>
      <c r="J69" s="32"/>
      <c r="K69" s="32"/>
      <c r="L69" s="31"/>
      <c r="M69" s="31"/>
      <c r="N69" s="31"/>
      <c r="O69" s="31"/>
      <c r="P69" s="33"/>
      <c r="Q69" s="31"/>
      <c r="R69" s="25"/>
    </row>
    <row r="70" spans="2:19" ht="15" customHeight="1" x14ac:dyDescent="0.25">
      <c r="B70" s="38"/>
      <c r="C70" s="129" t="s">
        <v>17</v>
      </c>
      <c r="D70" s="35"/>
      <c r="E70" s="35"/>
      <c r="F70" s="35"/>
      <c r="G70" s="35"/>
      <c r="H70" s="35"/>
      <c r="I70" s="35"/>
      <c r="J70" s="35"/>
      <c r="K70" s="35"/>
      <c r="L70" s="35"/>
      <c r="M70" s="35"/>
      <c r="N70" s="31"/>
      <c r="O70" s="3" t="str">
        <f>IF(S70=1,"",VLOOKUP(S70,$U$52:$V$54,2,FALSE))</f>
        <v/>
      </c>
      <c r="P70" s="172"/>
      <c r="Q70" s="31"/>
      <c r="R70" s="25"/>
      <c r="S70" s="1">
        <v>1</v>
      </c>
    </row>
    <row r="71" spans="2:19" ht="15" customHeight="1" x14ac:dyDescent="0.25">
      <c r="B71" s="38"/>
      <c r="C71" s="129" t="s">
        <v>38</v>
      </c>
      <c r="D71" s="35"/>
      <c r="E71" s="35"/>
      <c r="F71" s="35"/>
      <c r="G71" s="35"/>
      <c r="H71" s="35"/>
      <c r="I71" s="35"/>
      <c r="J71" s="35"/>
      <c r="K71" s="35"/>
      <c r="L71" s="35"/>
      <c r="M71" s="35"/>
      <c r="N71" s="31"/>
      <c r="O71" s="3" t="str">
        <f>IF(S71=1,"",VLOOKUP(S71,$U$52:$V$54,2,FALSE))</f>
        <v/>
      </c>
      <c r="P71" s="172"/>
      <c r="Q71" s="31"/>
      <c r="R71" s="25"/>
      <c r="S71" s="1">
        <v>1</v>
      </c>
    </row>
    <row r="72" spans="2:19" ht="15" customHeight="1" x14ac:dyDescent="0.25">
      <c r="B72" s="38"/>
      <c r="C72" s="129" t="s">
        <v>18</v>
      </c>
      <c r="D72" s="35"/>
      <c r="E72" s="35"/>
      <c r="F72" s="35"/>
      <c r="G72" s="35"/>
      <c r="H72" s="35"/>
      <c r="I72" s="35"/>
      <c r="J72" s="35"/>
      <c r="K72" s="35"/>
      <c r="L72" s="35"/>
      <c r="M72" s="35"/>
      <c r="N72" s="31"/>
      <c r="O72" s="3" t="str">
        <f>IF(S72=1,"",VLOOKUP(S72,$U$52:$V$54,2,FALSE))</f>
        <v/>
      </c>
      <c r="P72" s="172"/>
      <c r="Q72" s="31"/>
      <c r="R72" s="25"/>
      <c r="S72" s="1">
        <v>1</v>
      </c>
    </row>
    <row r="73" spans="2:19" ht="8.85" customHeight="1" x14ac:dyDescent="0.25">
      <c r="B73" s="38"/>
      <c r="C73" s="31"/>
      <c r="D73" s="31"/>
      <c r="E73" s="31"/>
      <c r="F73" s="31"/>
      <c r="G73" s="22"/>
      <c r="H73" s="32"/>
      <c r="I73" s="32"/>
      <c r="J73" s="19"/>
      <c r="K73" s="19"/>
      <c r="L73" s="31"/>
      <c r="M73" s="31"/>
      <c r="N73" s="32"/>
      <c r="O73" s="31"/>
      <c r="P73" s="31"/>
      <c r="Q73" s="31"/>
      <c r="R73" s="25"/>
    </row>
    <row r="74" spans="2:19" ht="6.75" customHeight="1" x14ac:dyDescent="0.25">
      <c r="B74" s="54"/>
      <c r="C74" s="55"/>
      <c r="D74" s="55"/>
      <c r="E74" s="55"/>
      <c r="F74" s="55"/>
      <c r="G74" s="55"/>
      <c r="H74" s="55"/>
      <c r="I74" s="55"/>
      <c r="J74" s="55"/>
      <c r="K74" s="55"/>
      <c r="L74" s="55"/>
      <c r="M74" s="55"/>
      <c r="N74" s="55"/>
      <c r="O74" s="55"/>
      <c r="P74" s="55"/>
      <c r="Q74" s="55"/>
      <c r="R74" s="56"/>
    </row>
    <row r="75" spans="2:19" ht="15" x14ac:dyDescent="0.25">
      <c r="B75" s="57"/>
      <c r="C75" s="58" t="s">
        <v>64</v>
      </c>
      <c r="D75" s="59"/>
      <c r="E75" s="59"/>
      <c r="F75" s="59"/>
      <c r="G75" s="59"/>
      <c r="H75" s="59"/>
      <c r="I75" s="59"/>
      <c r="J75" s="59"/>
      <c r="K75" s="59"/>
      <c r="L75" s="59"/>
      <c r="M75" s="59"/>
      <c r="N75" s="60"/>
      <c r="O75" s="60"/>
      <c r="P75" s="60"/>
      <c r="Q75" s="60"/>
      <c r="R75" s="56" t="s">
        <v>28</v>
      </c>
    </row>
    <row r="76" spans="2:19" ht="14.25" customHeight="1" x14ac:dyDescent="0.25">
      <c r="B76" s="57"/>
      <c r="C76" s="61" t="s">
        <v>34</v>
      </c>
      <c r="D76" s="62"/>
      <c r="E76" s="61"/>
      <c r="F76" s="61"/>
      <c r="G76" s="61"/>
      <c r="H76" s="61"/>
      <c r="I76" s="61"/>
      <c r="J76" s="61"/>
      <c r="K76" s="61"/>
      <c r="L76" s="61"/>
      <c r="M76" s="61"/>
      <c r="N76" s="63"/>
      <c r="O76" s="4"/>
      <c r="P76" s="60"/>
      <c r="Q76" s="60"/>
      <c r="R76" s="64"/>
    </row>
    <row r="77" spans="2:19" ht="6.75" customHeight="1" x14ac:dyDescent="0.25">
      <c r="B77" s="57"/>
      <c r="C77" s="61"/>
      <c r="D77" s="61"/>
      <c r="E77" s="61"/>
      <c r="F77" s="61"/>
      <c r="G77" s="61"/>
      <c r="H77" s="61"/>
      <c r="I77" s="61"/>
      <c r="J77" s="61"/>
      <c r="K77" s="61"/>
      <c r="L77" s="61"/>
      <c r="M77" s="61"/>
      <c r="N77" s="61"/>
      <c r="O77" s="65"/>
      <c r="P77" s="60"/>
      <c r="Q77" s="60"/>
      <c r="R77" s="56"/>
    </row>
    <row r="78" spans="2:19" ht="14.25" customHeight="1" x14ac:dyDescent="0.25">
      <c r="B78" s="57"/>
      <c r="C78" s="61" t="s">
        <v>36</v>
      </c>
      <c r="D78" s="61"/>
      <c r="E78" s="61"/>
      <c r="F78" s="61"/>
      <c r="G78" s="61"/>
      <c r="H78" s="61"/>
      <c r="I78" s="61"/>
      <c r="J78" s="61"/>
      <c r="K78" s="61"/>
      <c r="L78" s="61"/>
      <c r="M78" s="61"/>
      <c r="N78" s="63"/>
      <c r="O78" s="3"/>
      <c r="P78" s="66"/>
      <c r="Q78" s="60"/>
      <c r="R78" s="56" t="s">
        <v>61</v>
      </c>
    </row>
    <row r="79" spans="2:19" ht="6.75" customHeight="1" x14ac:dyDescent="0.25">
      <c r="B79" s="57"/>
      <c r="C79" s="61"/>
      <c r="D79" s="61"/>
      <c r="E79" s="61"/>
      <c r="F79" s="61"/>
      <c r="G79" s="61"/>
      <c r="H79" s="61"/>
      <c r="I79" s="61"/>
      <c r="J79" s="61"/>
      <c r="K79" s="61"/>
      <c r="L79" s="61"/>
      <c r="M79" s="61"/>
      <c r="N79" s="61"/>
      <c r="O79" s="65"/>
      <c r="P79" s="60"/>
      <c r="Q79" s="60"/>
      <c r="R79" s="56"/>
    </row>
    <row r="80" spans="2:19" ht="14.25" customHeight="1" x14ac:dyDescent="0.25">
      <c r="B80" s="57"/>
      <c r="C80" s="205" t="s">
        <v>74</v>
      </c>
      <c r="D80" s="205"/>
      <c r="E80" s="205"/>
      <c r="F80" s="205"/>
      <c r="G80" s="205"/>
      <c r="H80" s="205"/>
      <c r="I80" s="205"/>
      <c r="J80" s="205"/>
      <c r="K80" s="205"/>
      <c r="L80" s="205"/>
      <c r="M80" s="205"/>
      <c r="N80" s="206"/>
      <c r="O80" s="3"/>
      <c r="P80" s="66"/>
      <c r="Q80" s="60"/>
      <c r="R80" s="64"/>
    </row>
    <row r="81" spans="2:18" ht="6.75" customHeight="1" thickBot="1" x14ac:dyDescent="0.3">
      <c r="B81" s="67"/>
      <c r="C81" s="68"/>
      <c r="D81" s="68"/>
      <c r="E81" s="68"/>
      <c r="F81" s="68"/>
      <c r="G81" s="68"/>
      <c r="H81" s="68"/>
      <c r="I81" s="68"/>
      <c r="J81" s="68"/>
      <c r="K81" s="68"/>
      <c r="L81" s="68"/>
      <c r="M81" s="68"/>
      <c r="N81" s="68"/>
      <c r="O81" s="69"/>
      <c r="P81" s="69"/>
      <c r="Q81" s="70"/>
      <c r="R81" s="71"/>
    </row>
    <row r="82" spans="2:18" ht="11.1" customHeight="1" x14ac:dyDescent="0.25">
      <c r="R82" s="1"/>
    </row>
    <row r="83" spans="2:18" x14ac:dyDescent="0.25">
      <c r="O83" s="207"/>
      <c r="P83" s="207"/>
      <c r="Q83" s="207"/>
      <c r="R83" s="207"/>
    </row>
  </sheetData>
  <sheetProtection algorithmName="SHA-512" hashValue="TjLHh/Gtj4/AOmhwCMr3Bz0E/0FbxkUbjym0g5eqSd3hsgQDT8yFqjEgmtucdZks/cbj1/jtz/wqzWYCzwLSSQ==" saltValue="RoTaryP6ZAJlJhc1zpq/Ww==" spinCount="100000" sheet="1" objects="1" scenarios="1"/>
  <mergeCells count="49">
    <mergeCell ref="D37:E37"/>
    <mergeCell ref="E67:M67"/>
    <mergeCell ref="E68:M68"/>
    <mergeCell ref="C80:N80"/>
    <mergeCell ref="D43:E43"/>
    <mergeCell ref="J40:K40"/>
    <mergeCell ref="C39:E39"/>
    <mergeCell ref="G39:K39"/>
    <mergeCell ref="C40:E40"/>
    <mergeCell ref="G40:H40"/>
    <mergeCell ref="M40:N40"/>
    <mergeCell ref="D41:E41"/>
    <mergeCell ref="M39:P39"/>
    <mergeCell ref="O33:P33"/>
    <mergeCell ref="O83:R83"/>
    <mergeCell ref="O40:P40"/>
    <mergeCell ref="G34:H34"/>
    <mergeCell ref="J34:K34"/>
    <mergeCell ref="M34:N34"/>
    <mergeCell ref="O34:P34"/>
    <mergeCell ref="D35:E35"/>
    <mergeCell ref="D21:E21"/>
    <mergeCell ref="D23:E23"/>
    <mergeCell ref="G32:K32"/>
    <mergeCell ref="M32:P32"/>
    <mergeCell ref="M26:N26"/>
    <mergeCell ref="D27:E27"/>
    <mergeCell ref="D29:E29"/>
    <mergeCell ref="C25:E25"/>
    <mergeCell ref="G25:K25"/>
    <mergeCell ref="M25:P25"/>
    <mergeCell ref="C26:E26"/>
    <mergeCell ref="G26:H26"/>
    <mergeCell ref="G33:H33"/>
    <mergeCell ref="J33:K33"/>
    <mergeCell ref="M33:N33"/>
    <mergeCell ref="C19:E19"/>
    <mergeCell ref="G19:K19"/>
    <mergeCell ref="M19:P19"/>
    <mergeCell ref="C20:E20"/>
    <mergeCell ref="G20:H20"/>
    <mergeCell ref="M20:N20"/>
    <mergeCell ref="C17:K17"/>
    <mergeCell ref="R4:R6"/>
    <mergeCell ref="H5:P5"/>
    <mergeCell ref="H7:P7"/>
    <mergeCell ref="M16:N16"/>
    <mergeCell ref="O16:P16"/>
    <mergeCell ref="B9:H9"/>
  </mergeCells>
  <dataValidations count="2">
    <dataValidation type="decimal" allowBlank="1" showInputMessage="1" showErrorMessage="1" errorTitle="Liegefläche" error="Liegefläche kann nicht größer als Nettobuchtenfläche sein. Bitte korrigieren!" sqref="O21:O23">
      <formula1>0</formula1>
      <formula2>J21</formula2>
    </dataValidation>
    <dataValidation type="decimal" allowBlank="1" showInputMessage="1" showErrorMessage="1" errorTitle="Geplante Umtriebe im Kalenderjah" error="Bei Buchtenendbelegung ist eine maximale Umtriebszahl von 4, bei Umstallmanagement ist eine maximale Umtriebszahl von 5 möglich." sqref="O48">
      <formula1>0</formula1>
      <formula2>T48</formula2>
    </dataValidation>
  </dataValidations>
  <printOptions horizontalCentered="1"/>
  <pageMargins left="0.59055118110236227" right="0.59055118110236227" top="0.59055118110236227" bottom="0.59055118110236227" header="0.31496062992125984" footer="0.39370078740157483"/>
  <pageSetup paperSize="9" scale="76" fitToWidth="2" fitToHeight="2" orientation="portrait" r:id="rId1"/>
  <headerFooter>
    <oddFooter>&amp;L&amp;"Arial,Standard"&amp;10Ministerium für Ländlichen Raum und Verbraucherschutz&amp;R&amp;"Arial,Standard"&amp;10Version 1.53 vom 16.06.2021</oddFooter>
  </headerFooter>
  <ignoredErrors>
    <ignoredError sqref="O4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319" r:id="rId4" name="Drop Down 175">
              <controlPr locked="0" defaultSize="0" print="0" autoLine="0" autoPict="0">
                <anchor moveWithCells="1">
                  <from>
                    <xdr:col>14</xdr:col>
                    <xdr:colOff>0</xdr:colOff>
                    <xdr:row>51</xdr:row>
                    <xdr:rowOff>0</xdr:rowOff>
                  </from>
                  <to>
                    <xdr:col>15</xdr:col>
                    <xdr:colOff>0</xdr:colOff>
                    <xdr:row>52</xdr:row>
                    <xdr:rowOff>9525</xdr:rowOff>
                  </to>
                </anchor>
              </controlPr>
            </control>
          </mc:Choice>
        </mc:AlternateContent>
        <mc:AlternateContent xmlns:mc="http://schemas.openxmlformats.org/markup-compatibility/2006">
          <mc:Choice Requires="x14">
            <control shapeId="6320" r:id="rId5" name="Drop Down 176">
              <controlPr locked="0" defaultSize="0" print="0" autoLine="0" autoPict="0">
                <anchor moveWithCells="1">
                  <from>
                    <xdr:col>14</xdr:col>
                    <xdr:colOff>0</xdr:colOff>
                    <xdr:row>53</xdr:row>
                    <xdr:rowOff>0</xdr:rowOff>
                  </from>
                  <to>
                    <xdr:col>15</xdr:col>
                    <xdr:colOff>0</xdr:colOff>
                    <xdr:row>54</xdr:row>
                    <xdr:rowOff>9525</xdr:rowOff>
                  </to>
                </anchor>
              </controlPr>
            </control>
          </mc:Choice>
        </mc:AlternateContent>
        <mc:AlternateContent xmlns:mc="http://schemas.openxmlformats.org/markup-compatibility/2006">
          <mc:Choice Requires="x14">
            <control shapeId="6321" r:id="rId6" name="Drop Down 177">
              <controlPr locked="0" defaultSize="0" print="0" autoLine="0" autoPict="0">
                <anchor moveWithCells="1">
                  <from>
                    <xdr:col>14</xdr:col>
                    <xdr:colOff>0</xdr:colOff>
                    <xdr:row>56</xdr:row>
                    <xdr:rowOff>0</xdr:rowOff>
                  </from>
                  <to>
                    <xdr:col>15</xdr:col>
                    <xdr:colOff>0</xdr:colOff>
                    <xdr:row>57</xdr:row>
                    <xdr:rowOff>9525</xdr:rowOff>
                  </to>
                </anchor>
              </controlPr>
            </control>
          </mc:Choice>
        </mc:AlternateContent>
        <mc:AlternateContent xmlns:mc="http://schemas.openxmlformats.org/markup-compatibility/2006">
          <mc:Choice Requires="x14">
            <control shapeId="6322" r:id="rId7" name="Drop Down 178">
              <controlPr locked="0" defaultSize="0" print="0" autoLine="0" autoPict="0">
                <anchor moveWithCells="1">
                  <from>
                    <xdr:col>14</xdr:col>
                    <xdr:colOff>0</xdr:colOff>
                    <xdr:row>57</xdr:row>
                    <xdr:rowOff>0</xdr:rowOff>
                  </from>
                  <to>
                    <xdr:col>15</xdr:col>
                    <xdr:colOff>0</xdr:colOff>
                    <xdr:row>58</xdr:row>
                    <xdr:rowOff>9525</xdr:rowOff>
                  </to>
                </anchor>
              </controlPr>
            </control>
          </mc:Choice>
        </mc:AlternateContent>
        <mc:AlternateContent xmlns:mc="http://schemas.openxmlformats.org/markup-compatibility/2006">
          <mc:Choice Requires="x14">
            <control shapeId="6323" r:id="rId8" name="Drop Down 179">
              <controlPr locked="0" defaultSize="0" print="0" autoLine="0" autoPict="0">
                <anchor moveWithCells="1">
                  <from>
                    <xdr:col>14</xdr:col>
                    <xdr:colOff>0</xdr:colOff>
                    <xdr:row>60</xdr:row>
                    <xdr:rowOff>0</xdr:rowOff>
                  </from>
                  <to>
                    <xdr:col>15</xdr:col>
                    <xdr:colOff>0</xdr:colOff>
                    <xdr:row>61</xdr:row>
                    <xdr:rowOff>9525</xdr:rowOff>
                  </to>
                </anchor>
              </controlPr>
            </control>
          </mc:Choice>
        </mc:AlternateContent>
        <mc:AlternateContent xmlns:mc="http://schemas.openxmlformats.org/markup-compatibility/2006">
          <mc:Choice Requires="x14">
            <control shapeId="6324" r:id="rId9" name="Drop Down 180">
              <controlPr locked="0" defaultSize="0" print="0" autoLine="0" autoPict="0">
                <anchor moveWithCells="1">
                  <from>
                    <xdr:col>14</xdr:col>
                    <xdr:colOff>0</xdr:colOff>
                    <xdr:row>61</xdr:row>
                    <xdr:rowOff>0</xdr:rowOff>
                  </from>
                  <to>
                    <xdr:col>15</xdr:col>
                    <xdr:colOff>0</xdr:colOff>
                    <xdr:row>62</xdr:row>
                    <xdr:rowOff>9525</xdr:rowOff>
                  </to>
                </anchor>
              </controlPr>
            </control>
          </mc:Choice>
        </mc:AlternateContent>
        <mc:AlternateContent xmlns:mc="http://schemas.openxmlformats.org/markup-compatibility/2006">
          <mc:Choice Requires="x14">
            <control shapeId="6325" r:id="rId10" name="Drop Down 181">
              <controlPr locked="0" defaultSize="0" print="0" autoLine="0" autoPict="0">
                <anchor moveWithCells="1">
                  <from>
                    <xdr:col>14</xdr:col>
                    <xdr:colOff>0</xdr:colOff>
                    <xdr:row>62</xdr:row>
                    <xdr:rowOff>0</xdr:rowOff>
                  </from>
                  <to>
                    <xdr:col>15</xdr:col>
                    <xdr:colOff>0</xdr:colOff>
                    <xdr:row>63</xdr:row>
                    <xdr:rowOff>9525</xdr:rowOff>
                  </to>
                </anchor>
              </controlPr>
            </control>
          </mc:Choice>
        </mc:AlternateContent>
        <mc:AlternateContent xmlns:mc="http://schemas.openxmlformats.org/markup-compatibility/2006">
          <mc:Choice Requires="x14">
            <control shapeId="6326" r:id="rId11" name="Drop Down 182">
              <controlPr locked="0" defaultSize="0" print="0" autoLine="0" autoPict="0">
                <anchor moveWithCells="1">
                  <from>
                    <xdr:col>14</xdr:col>
                    <xdr:colOff>0</xdr:colOff>
                    <xdr:row>63</xdr:row>
                    <xdr:rowOff>0</xdr:rowOff>
                  </from>
                  <to>
                    <xdr:col>15</xdr:col>
                    <xdr:colOff>0</xdr:colOff>
                    <xdr:row>64</xdr:row>
                    <xdr:rowOff>9525</xdr:rowOff>
                  </to>
                </anchor>
              </controlPr>
            </control>
          </mc:Choice>
        </mc:AlternateContent>
        <mc:AlternateContent xmlns:mc="http://schemas.openxmlformats.org/markup-compatibility/2006">
          <mc:Choice Requires="x14">
            <control shapeId="6327" r:id="rId12" name="Drop Down 183">
              <controlPr locked="0" defaultSize="0" print="0" autoLine="0" autoPict="0">
                <anchor moveWithCells="1">
                  <from>
                    <xdr:col>14</xdr:col>
                    <xdr:colOff>0</xdr:colOff>
                    <xdr:row>64</xdr:row>
                    <xdr:rowOff>0</xdr:rowOff>
                  </from>
                  <to>
                    <xdr:col>15</xdr:col>
                    <xdr:colOff>0</xdr:colOff>
                    <xdr:row>65</xdr:row>
                    <xdr:rowOff>9525</xdr:rowOff>
                  </to>
                </anchor>
              </controlPr>
            </control>
          </mc:Choice>
        </mc:AlternateContent>
        <mc:AlternateContent xmlns:mc="http://schemas.openxmlformats.org/markup-compatibility/2006">
          <mc:Choice Requires="x14">
            <control shapeId="6328" r:id="rId13" name="Drop Down 184">
              <controlPr locked="0" defaultSize="0" print="0" autoLine="0" autoPict="0">
                <anchor moveWithCells="1">
                  <from>
                    <xdr:col>14</xdr:col>
                    <xdr:colOff>0</xdr:colOff>
                    <xdr:row>65</xdr:row>
                    <xdr:rowOff>0</xdr:rowOff>
                  </from>
                  <to>
                    <xdr:col>15</xdr:col>
                    <xdr:colOff>0</xdr:colOff>
                    <xdr:row>66</xdr:row>
                    <xdr:rowOff>9525</xdr:rowOff>
                  </to>
                </anchor>
              </controlPr>
            </control>
          </mc:Choice>
        </mc:AlternateContent>
        <mc:AlternateContent xmlns:mc="http://schemas.openxmlformats.org/markup-compatibility/2006">
          <mc:Choice Requires="x14">
            <control shapeId="6329" r:id="rId14" name="Drop Down 185">
              <controlPr locked="0" defaultSize="0" print="0" autoLine="0" autoPict="0">
                <anchor moveWithCells="1">
                  <from>
                    <xdr:col>14</xdr:col>
                    <xdr:colOff>0</xdr:colOff>
                    <xdr:row>66</xdr:row>
                    <xdr:rowOff>0</xdr:rowOff>
                  </from>
                  <to>
                    <xdr:col>15</xdr:col>
                    <xdr:colOff>0</xdr:colOff>
                    <xdr:row>67</xdr:row>
                    <xdr:rowOff>9525</xdr:rowOff>
                  </to>
                </anchor>
              </controlPr>
            </control>
          </mc:Choice>
        </mc:AlternateContent>
        <mc:AlternateContent xmlns:mc="http://schemas.openxmlformats.org/markup-compatibility/2006">
          <mc:Choice Requires="x14">
            <control shapeId="6330" r:id="rId15" name="Drop Down 186">
              <controlPr locked="0" defaultSize="0" print="0" autoLine="0" autoPict="0">
                <anchor moveWithCells="1">
                  <from>
                    <xdr:col>14</xdr:col>
                    <xdr:colOff>0</xdr:colOff>
                    <xdr:row>69</xdr:row>
                    <xdr:rowOff>0</xdr:rowOff>
                  </from>
                  <to>
                    <xdr:col>15</xdr:col>
                    <xdr:colOff>0</xdr:colOff>
                    <xdr:row>70</xdr:row>
                    <xdr:rowOff>9525</xdr:rowOff>
                  </to>
                </anchor>
              </controlPr>
            </control>
          </mc:Choice>
        </mc:AlternateContent>
        <mc:AlternateContent xmlns:mc="http://schemas.openxmlformats.org/markup-compatibility/2006">
          <mc:Choice Requires="x14">
            <control shapeId="6331" r:id="rId16" name="Drop Down 187">
              <controlPr locked="0" defaultSize="0" print="0" autoLine="0" autoPict="0">
                <anchor moveWithCells="1">
                  <from>
                    <xdr:col>14</xdr:col>
                    <xdr:colOff>0</xdr:colOff>
                    <xdr:row>70</xdr:row>
                    <xdr:rowOff>0</xdr:rowOff>
                  </from>
                  <to>
                    <xdr:col>15</xdr:col>
                    <xdr:colOff>0</xdr:colOff>
                    <xdr:row>71</xdr:row>
                    <xdr:rowOff>9525</xdr:rowOff>
                  </to>
                </anchor>
              </controlPr>
            </control>
          </mc:Choice>
        </mc:AlternateContent>
        <mc:AlternateContent xmlns:mc="http://schemas.openxmlformats.org/markup-compatibility/2006">
          <mc:Choice Requires="x14">
            <control shapeId="6332" r:id="rId17" name="Drop Down 188">
              <controlPr locked="0" defaultSize="0" print="0" autoLine="0" autoPict="0">
                <anchor moveWithCells="1">
                  <from>
                    <xdr:col>14</xdr:col>
                    <xdr:colOff>0</xdr:colOff>
                    <xdr:row>71</xdr:row>
                    <xdr:rowOff>0</xdr:rowOff>
                  </from>
                  <to>
                    <xdr:col>15</xdr:col>
                    <xdr:colOff>0</xdr:colOff>
                    <xdr:row>72</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14"/>
  <sheetViews>
    <sheetView zoomScaleNormal="100" zoomScaleSheetLayoutView="100" workbookViewId="0"/>
  </sheetViews>
  <sheetFormatPr baseColWidth="10" defaultColWidth="11.42578125" defaultRowHeight="14.25" x14ac:dyDescent="0.2"/>
  <cols>
    <col min="1" max="1" width="2.85546875" style="5" customWidth="1"/>
    <col min="2" max="2" width="7.7109375" style="5" customWidth="1"/>
    <col min="3" max="4" width="10.7109375" style="5" customWidth="1"/>
    <col min="5" max="7" width="14.7109375" style="5" customWidth="1"/>
    <col min="8" max="8" width="10.7109375" style="5" customWidth="1"/>
    <col min="9" max="9" width="4.7109375" style="5" customWidth="1"/>
    <col min="10" max="10" width="9.7109375" style="5" customWidth="1"/>
    <col min="11" max="11" width="7.7109375" style="5" customWidth="1"/>
    <col min="12" max="13" width="10.7109375" style="5" customWidth="1"/>
    <col min="14" max="16" width="14.7109375" style="5" customWidth="1"/>
    <col min="17" max="17" width="10.7109375" style="5" customWidth="1"/>
    <col min="18" max="18" width="4.7109375" style="5" customWidth="1"/>
    <col min="19" max="19" width="9.7109375" style="5" customWidth="1"/>
    <col min="20" max="21" width="11.42578125" style="5"/>
    <col min="22" max="23" width="18.5703125" style="5" customWidth="1"/>
    <col min="24" max="16384" width="11.42578125" style="5"/>
  </cols>
  <sheetData>
    <row r="1" spans="1:26" ht="20.25" x14ac:dyDescent="0.3">
      <c r="A1" s="151"/>
      <c r="B1" s="95" t="s">
        <v>151</v>
      </c>
      <c r="C1" s="9"/>
      <c r="D1" s="9"/>
      <c r="E1" s="9"/>
      <c r="F1" s="9"/>
      <c r="G1" s="9"/>
    </row>
    <row r="3" spans="1:26" ht="18" x14ac:dyDescent="0.25">
      <c r="B3" s="96" t="s">
        <v>152</v>
      </c>
      <c r="C3" s="103"/>
      <c r="D3" s="103"/>
      <c r="E3" s="103"/>
      <c r="F3" s="184" t="str">
        <f>'Schweine Einstieg'!H1</f>
        <v/>
      </c>
    </row>
    <row r="5" spans="1:26" ht="15.75" x14ac:dyDescent="0.25">
      <c r="B5" s="107" t="s">
        <v>162</v>
      </c>
      <c r="C5" s="105"/>
      <c r="D5" s="106"/>
      <c r="E5" s="106"/>
      <c r="F5" s="106"/>
      <c r="G5" s="117" t="s">
        <v>164</v>
      </c>
      <c r="H5" s="118">
        <v>0.7</v>
      </c>
      <c r="I5" s="122" t="s">
        <v>163</v>
      </c>
      <c r="K5" s="107" t="s">
        <v>153</v>
      </c>
      <c r="L5" s="105"/>
      <c r="M5" s="106"/>
      <c r="N5" s="106"/>
      <c r="O5" s="106"/>
      <c r="P5" s="117" t="s">
        <v>164</v>
      </c>
      <c r="Q5" s="118">
        <v>0.25</v>
      </c>
      <c r="R5" s="122" t="s">
        <v>163</v>
      </c>
      <c r="S5" s="106"/>
      <c r="T5" s="106"/>
      <c r="U5" s="106"/>
      <c r="V5" s="106"/>
      <c r="W5" s="106"/>
      <c r="X5" s="106"/>
      <c r="Y5" s="106"/>
      <c r="Z5" s="106"/>
    </row>
    <row r="6" spans="1:26" ht="16.5" thickBot="1" x14ac:dyDescent="0.3">
      <c r="B6" s="104"/>
      <c r="C6" s="105"/>
      <c r="D6" s="106"/>
      <c r="E6" s="106"/>
      <c r="F6" s="106"/>
      <c r="G6" s="106"/>
      <c r="H6" s="106"/>
      <c r="I6" s="106"/>
      <c r="K6" s="104"/>
      <c r="L6" s="105"/>
      <c r="M6" s="106"/>
      <c r="N6" s="106"/>
      <c r="O6" s="106"/>
      <c r="P6" s="106"/>
      <c r="Q6" s="106"/>
      <c r="R6" s="106"/>
      <c r="S6" s="106"/>
      <c r="T6" s="106"/>
      <c r="U6" s="106"/>
      <c r="V6" s="106"/>
      <c r="W6" s="106"/>
      <c r="X6" s="106"/>
      <c r="Y6" s="106"/>
      <c r="Z6" s="106"/>
    </row>
    <row r="7" spans="1:26" ht="31.5" customHeight="1" x14ac:dyDescent="0.2">
      <c r="B7" s="119" t="s">
        <v>160</v>
      </c>
      <c r="C7" s="120" t="s">
        <v>156</v>
      </c>
      <c r="D7" s="120" t="s">
        <v>157</v>
      </c>
      <c r="E7" s="108" t="s">
        <v>158</v>
      </c>
      <c r="F7" s="109" t="s">
        <v>168</v>
      </c>
      <c r="G7" s="109" t="s">
        <v>161</v>
      </c>
      <c r="H7" s="216" t="s">
        <v>159</v>
      </c>
      <c r="I7" s="217"/>
      <c r="K7" s="119" t="s">
        <v>160</v>
      </c>
      <c r="L7" s="120" t="s">
        <v>156</v>
      </c>
      <c r="M7" s="120" t="s">
        <v>157</v>
      </c>
      <c r="N7" s="108" t="s">
        <v>158</v>
      </c>
      <c r="O7" s="109" t="s">
        <v>168</v>
      </c>
      <c r="P7" s="109" t="s">
        <v>161</v>
      </c>
      <c r="Q7" s="216" t="s">
        <v>159</v>
      </c>
      <c r="R7" s="217"/>
      <c r="S7" s="126"/>
      <c r="T7" s="123"/>
      <c r="U7" s="124"/>
      <c r="V7" s="125"/>
      <c r="W7" s="126"/>
      <c r="X7" s="126"/>
      <c r="Y7" s="126"/>
      <c r="Z7" s="125"/>
    </row>
    <row r="8" spans="1:26" ht="18" x14ac:dyDescent="0.2">
      <c r="B8" s="101"/>
      <c r="C8" s="121" t="s">
        <v>166</v>
      </c>
      <c r="D8" s="121" t="s">
        <v>166</v>
      </c>
      <c r="E8" s="121" t="s">
        <v>165</v>
      </c>
      <c r="F8" s="121" t="s">
        <v>165</v>
      </c>
      <c r="G8" s="102" t="s">
        <v>165</v>
      </c>
      <c r="H8" s="218" t="s">
        <v>167</v>
      </c>
      <c r="I8" s="219"/>
      <c r="K8" s="101"/>
      <c r="L8" s="121" t="s">
        <v>166</v>
      </c>
      <c r="M8" s="121" t="s">
        <v>166</v>
      </c>
      <c r="N8" s="121" t="s">
        <v>165</v>
      </c>
      <c r="O8" s="121" t="s">
        <v>165</v>
      </c>
      <c r="P8" s="102" t="s">
        <v>165</v>
      </c>
      <c r="Q8" s="218" t="s">
        <v>167</v>
      </c>
      <c r="R8" s="219"/>
      <c r="S8" s="126"/>
      <c r="T8" s="123"/>
      <c r="U8" s="124"/>
      <c r="V8" s="125"/>
      <c r="W8" s="126"/>
      <c r="X8" s="126"/>
      <c r="Y8" s="126"/>
      <c r="Z8" s="125"/>
    </row>
    <row r="9" spans="1:26" x14ac:dyDescent="0.2">
      <c r="A9" s="151"/>
      <c r="B9" s="99">
        <v>1</v>
      </c>
      <c r="C9" s="148"/>
      <c r="D9" s="148"/>
      <c r="E9" s="100">
        <f>C9*D9</f>
        <v>0</v>
      </c>
      <c r="F9" s="148"/>
      <c r="G9" s="100">
        <f>E9-F9</f>
        <v>0</v>
      </c>
      <c r="H9" s="222">
        <f>ROUNDDOWN(G9/$H$5,0)</f>
        <v>0</v>
      </c>
      <c r="I9" s="223"/>
      <c r="K9" s="99">
        <v>1</v>
      </c>
      <c r="L9" s="148"/>
      <c r="M9" s="148"/>
      <c r="N9" s="100">
        <f>L9*M9</f>
        <v>0</v>
      </c>
      <c r="O9" s="148"/>
      <c r="P9" s="100">
        <f>N9-O9</f>
        <v>0</v>
      </c>
      <c r="Q9" s="222">
        <f>ROUNDDOWN(P9/$Q$5,0)</f>
        <v>0</v>
      </c>
      <c r="R9" s="223"/>
      <c r="S9" s="152"/>
      <c r="T9" s="106"/>
      <c r="U9" s="106"/>
      <c r="V9" s="106"/>
      <c r="W9" s="106"/>
      <c r="X9" s="106"/>
      <c r="Y9" s="106"/>
      <c r="Z9" s="106"/>
    </row>
    <row r="10" spans="1:26" x14ac:dyDescent="0.2">
      <c r="A10" s="151"/>
      <c r="B10" s="97">
        <v>2</v>
      </c>
      <c r="C10" s="148"/>
      <c r="D10" s="148"/>
      <c r="E10" s="98">
        <f t="shared" ref="E10:E52" si="0">C10*D10</f>
        <v>0</v>
      </c>
      <c r="F10" s="148"/>
      <c r="G10" s="98">
        <f t="shared" ref="G10:G52" si="1">E10-F10</f>
        <v>0</v>
      </c>
      <c r="H10" s="220">
        <f t="shared" ref="H10:H52" si="2">ROUNDDOWN(G10/$H$5,0)</f>
        <v>0</v>
      </c>
      <c r="I10" s="221"/>
      <c r="K10" s="97">
        <v>2</v>
      </c>
      <c r="L10" s="148"/>
      <c r="M10" s="148"/>
      <c r="N10" s="98">
        <f t="shared" ref="N10:N52" si="3">L10*M10</f>
        <v>0</v>
      </c>
      <c r="O10" s="148"/>
      <c r="P10" s="98">
        <f t="shared" ref="P10:P43" si="4">N10-O10</f>
        <v>0</v>
      </c>
      <c r="Q10" s="220">
        <f t="shared" ref="Q10:Q52" si="5">ROUNDDOWN(P10/$Q$5,0)</f>
        <v>0</v>
      </c>
      <c r="R10" s="221"/>
      <c r="S10" s="152"/>
      <c r="T10" s="106"/>
      <c r="U10" s="106"/>
      <c r="V10" s="106"/>
      <c r="W10" s="106"/>
      <c r="X10" s="106"/>
      <c r="Y10" s="106"/>
      <c r="Z10" s="106"/>
    </row>
    <row r="11" spans="1:26" x14ac:dyDescent="0.2">
      <c r="A11" s="151"/>
      <c r="B11" s="97">
        <v>3</v>
      </c>
      <c r="C11" s="148"/>
      <c r="D11" s="148"/>
      <c r="E11" s="98">
        <f t="shared" si="0"/>
        <v>0</v>
      </c>
      <c r="F11" s="148"/>
      <c r="G11" s="98">
        <f t="shared" si="1"/>
        <v>0</v>
      </c>
      <c r="H11" s="220">
        <f t="shared" si="2"/>
        <v>0</v>
      </c>
      <c r="I11" s="221"/>
      <c r="K11" s="97">
        <v>3</v>
      </c>
      <c r="L11" s="148"/>
      <c r="M11" s="148"/>
      <c r="N11" s="98">
        <f t="shared" si="3"/>
        <v>0</v>
      </c>
      <c r="O11" s="148"/>
      <c r="P11" s="98">
        <f t="shared" si="4"/>
        <v>0</v>
      </c>
      <c r="Q11" s="220">
        <f t="shared" si="5"/>
        <v>0</v>
      </c>
      <c r="R11" s="221"/>
      <c r="S11" s="152"/>
      <c r="T11" s="106"/>
      <c r="U11" s="106"/>
      <c r="V11" s="106"/>
      <c r="W11" s="106"/>
      <c r="X11" s="106"/>
      <c r="Y11" s="106"/>
      <c r="Z11" s="106"/>
    </row>
    <row r="12" spans="1:26" x14ac:dyDescent="0.2">
      <c r="A12" s="151"/>
      <c r="B12" s="97">
        <v>4</v>
      </c>
      <c r="C12" s="149"/>
      <c r="D12" s="149"/>
      <c r="E12" s="98">
        <f t="shared" si="0"/>
        <v>0</v>
      </c>
      <c r="F12" s="149"/>
      <c r="G12" s="98">
        <f t="shared" si="1"/>
        <v>0</v>
      </c>
      <c r="H12" s="220">
        <f t="shared" si="2"/>
        <v>0</v>
      </c>
      <c r="I12" s="221"/>
      <c r="K12" s="97">
        <v>4</v>
      </c>
      <c r="L12" s="149"/>
      <c r="M12" s="149"/>
      <c r="N12" s="98">
        <f t="shared" si="3"/>
        <v>0</v>
      </c>
      <c r="O12" s="149"/>
      <c r="P12" s="98">
        <f t="shared" si="4"/>
        <v>0</v>
      </c>
      <c r="Q12" s="220">
        <f t="shared" si="5"/>
        <v>0</v>
      </c>
      <c r="R12" s="221"/>
      <c r="S12" s="152"/>
      <c r="T12" s="106"/>
      <c r="U12" s="106"/>
      <c r="V12" s="106"/>
      <c r="W12" s="106"/>
      <c r="X12" s="106"/>
      <c r="Y12" s="106"/>
      <c r="Z12" s="106"/>
    </row>
    <row r="13" spans="1:26" x14ac:dyDescent="0.2">
      <c r="A13" s="151"/>
      <c r="B13" s="97">
        <v>5</v>
      </c>
      <c r="C13" s="149"/>
      <c r="D13" s="149"/>
      <c r="E13" s="98">
        <f t="shared" si="0"/>
        <v>0</v>
      </c>
      <c r="F13" s="149"/>
      <c r="G13" s="98">
        <f t="shared" si="1"/>
        <v>0</v>
      </c>
      <c r="H13" s="220">
        <f t="shared" si="2"/>
        <v>0</v>
      </c>
      <c r="I13" s="221"/>
      <c r="K13" s="97">
        <v>5</v>
      </c>
      <c r="L13" s="149"/>
      <c r="M13" s="149"/>
      <c r="N13" s="98">
        <f t="shared" si="3"/>
        <v>0</v>
      </c>
      <c r="O13" s="149"/>
      <c r="P13" s="98">
        <f t="shared" si="4"/>
        <v>0</v>
      </c>
      <c r="Q13" s="220">
        <f t="shared" si="5"/>
        <v>0</v>
      </c>
      <c r="R13" s="221"/>
      <c r="S13" s="152"/>
      <c r="T13" s="106"/>
      <c r="U13" s="106"/>
      <c r="V13" s="106"/>
      <c r="W13" s="106"/>
      <c r="X13" s="106"/>
      <c r="Y13" s="106"/>
      <c r="Z13" s="106"/>
    </row>
    <row r="14" spans="1:26" x14ac:dyDescent="0.2">
      <c r="A14" s="151"/>
      <c r="B14" s="97">
        <v>6</v>
      </c>
      <c r="C14" s="149"/>
      <c r="D14" s="149"/>
      <c r="E14" s="98">
        <f t="shared" si="0"/>
        <v>0</v>
      </c>
      <c r="F14" s="149"/>
      <c r="G14" s="98">
        <f t="shared" si="1"/>
        <v>0</v>
      </c>
      <c r="H14" s="220">
        <f t="shared" si="2"/>
        <v>0</v>
      </c>
      <c r="I14" s="221"/>
      <c r="K14" s="97">
        <v>6</v>
      </c>
      <c r="L14" s="149"/>
      <c r="M14" s="149"/>
      <c r="N14" s="98">
        <f t="shared" si="3"/>
        <v>0</v>
      </c>
      <c r="O14" s="149"/>
      <c r="P14" s="98">
        <f t="shared" si="4"/>
        <v>0</v>
      </c>
      <c r="Q14" s="220">
        <f t="shared" si="5"/>
        <v>0</v>
      </c>
      <c r="R14" s="221"/>
      <c r="S14" s="152"/>
      <c r="T14" s="106"/>
      <c r="U14" s="106"/>
      <c r="V14" s="106"/>
      <c r="W14" s="106"/>
      <c r="X14" s="106"/>
      <c r="Y14" s="106"/>
      <c r="Z14" s="106"/>
    </row>
    <row r="15" spans="1:26" x14ac:dyDescent="0.2">
      <c r="A15" s="151"/>
      <c r="B15" s="97">
        <v>7</v>
      </c>
      <c r="C15" s="149"/>
      <c r="D15" s="149"/>
      <c r="E15" s="98">
        <f t="shared" si="0"/>
        <v>0</v>
      </c>
      <c r="F15" s="149"/>
      <c r="G15" s="98">
        <f t="shared" si="1"/>
        <v>0</v>
      </c>
      <c r="H15" s="220">
        <f t="shared" si="2"/>
        <v>0</v>
      </c>
      <c r="I15" s="221"/>
      <c r="K15" s="97">
        <v>7</v>
      </c>
      <c r="L15" s="149"/>
      <c r="M15" s="149"/>
      <c r="N15" s="98">
        <f t="shared" si="3"/>
        <v>0</v>
      </c>
      <c r="O15" s="149"/>
      <c r="P15" s="98">
        <f t="shared" si="4"/>
        <v>0</v>
      </c>
      <c r="Q15" s="220">
        <f t="shared" si="5"/>
        <v>0</v>
      </c>
      <c r="R15" s="221"/>
      <c r="S15" s="152"/>
      <c r="T15" s="106"/>
      <c r="U15" s="106"/>
      <c r="V15" s="106"/>
      <c r="W15" s="106"/>
      <c r="X15" s="106"/>
      <c r="Y15" s="106"/>
      <c r="Z15" s="106"/>
    </row>
    <row r="16" spans="1:26" x14ac:dyDescent="0.2">
      <c r="A16" s="151"/>
      <c r="B16" s="97">
        <v>8</v>
      </c>
      <c r="C16" s="149"/>
      <c r="D16" s="149"/>
      <c r="E16" s="98">
        <f t="shared" si="0"/>
        <v>0</v>
      </c>
      <c r="F16" s="149"/>
      <c r="G16" s="98">
        <f t="shared" si="1"/>
        <v>0</v>
      </c>
      <c r="H16" s="220">
        <f t="shared" si="2"/>
        <v>0</v>
      </c>
      <c r="I16" s="221"/>
      <c r="K16" s="97">
        <v>8</v>
      </c>
      <c r="L16" s="149"/>
      <c r="M16" s="149"/>
      <c r="N16" s="98">
        <f t="shared" si="3"/>
        <v>0</v>
      </c>
      <c r="O16" s="149"/>
      <c r="P16" s="98">
        <f t="shared" si="4"/>
        <v>0</v>
      </c>
      <c r="Q16" s="220">
        <f t="shared" si="5"/>
        <v>0</v>
      </c>
      <c r="R16" s="221"/>
      <c r="S16" s="152"/>
      <c r="T16" s="106"/>
      <c r="U16" s="106"/>
      <c r="V16" s="106"/>
      <c r="W16" s="106"/>
      <c r="X16" s="106"/>
      <c r="Y16" s="106"/>
      <c r="Z16" s="106"/>
    </row>
    <row r="17" spans="1:26" x14ac:dyDescent="0.2">
      <c r="A17" s="151"/>
      <c r="B17" s="97">
        <v>9</v>
      </c>
      <c r="C17" s="149"/>
      <c r="D17" s="149"/>
      <c r="E17" s="98">
        <f t="shared" si="0"/>
        <v>0</v>
      </c>
      <c r="F17" s="149"/>
      <c r="G17" s="98">
        <f t="shared" si="1"/>
        <v>0</v>
      </c>
      <c r="H17" s="220">
        <f t="shared" si="2"/>
        <v>0</v>
      </c>
      <c r="I17" s="221"/>
      <c r="K17" s="97">
        <v>9</v>
      </c>
      <c r="L17" s="149"/>
      <c r="M17" s="149"/>
      <c r="N17" s="98">
        <f t="shared" si="3"/>
        <v>0</v>
      </c>
      <c r="O17" s="149"/>
      <c r="P17" s="98">
        <f t="shared" si="4"/>
        <v>0</v>
      </c>
      <c r="Q17" s="220">
        <f t="shared" si="5"/>
        <v>0</v>
      </c>
      <c r="R17" s="221"/>
      <c r="S17" s="152"/>
      <c r="T17" s="106"/>
      <c r="U17" s="106"/>
      <c r="V17" s="106"/>
      <c r="W17" s="106"/>
      <c r="X17" s="106"/>
      <c r="Y17" s="106"/>
      <c r="Z17" s="106"/>
    </row>
    <row r="18" spans="1:26" x14ac:dyDescent="0.2">
      <c r="A18" s="151"/>
      <c r="B18" s="97">
        <v>10</v>
      </c>
      <c r="C18" s="149"/>
      <c r="D18" s="149"/>
      <c r="E18" s="98">
        <f t="shared" si="0"/>
        <v>0</v>
      </c>
      <c r="F18" s="149"/>
      <c r="G18" s="98">
        <f t="shared" si="1"/>
        <v>0</v>
      </c>
      <c r="H18" s="220">
        <f t="shared" si="2"/>
        <v>0</v>
      </c>
      <c r="I18" s="221"/>
      <c r="K18" s="97">
        <v>10</v>
      </c>
      <c r="L18" s="149"/>
      <c r="M18" s="149"/>
      <c r="N18" s="98">
        <f t="shared" si="3"/>
        <v>0</v>
      </c>
      <c r="O18" s="149"/>
      <c r="P18" s="98">
        <f t="shared" si="4"/>
        <v>0</v>
      </c>
      <c r="Q18" s="220">
        <f t="shared" si="5"/>
        <v>0</v>
      </c>
      <c r="R18" s="221"/>
      <c r="S18" s="152"/>
      <c r="T18" s="106"/>
      <c r="U18" s="106"/>
      <c r="V18" s="106"/>
      <c r="W18" s="106"/>
      <c r="X18" s="106"/>
      <c r="Y18" s="106"/>
      <c r="Z18" s="106"/>
    </row>
    <row r="19" spans="1:26" x14ac:dyDescent="0.2">
      <c r="A19" s="151"/>
      <c r="B19" s="97">
        <v>11</v>
      </c>
      <c r="C19" s="149"/>
      <c r="D19" s="149"/>
      <c r="E19" s="98">
        <f t="shared" si="0"/>
        <v>0</v>
      </c>
      <c r="F19" s="149"/>
      <c r="G19" s="98">
        <f t="shared" si="1"/>
        <v>0</v>
      </c>
      <c r="H19" s="220">
        <f t="shared" si="2"/>
        <v>0</v>
      </c>
      <c r="I19" s="221"/>
      <c r="K19" s="97">
        <v>11</v>
      </c>
      <c r="L19" s="149"/>
      <c r="M19" s="149"/>
      <c r="N19" s="98">
        <f t="shared" si="3"/>
        <v>0</v>
      </c>
      <c r="O19" s="149"/>
      <c r="P19" s="98">
        <f t="shared" si="4"/>
        <v>0</v>
      </c>
      <c r="Q19" s="220">
        <f t="shared" si="5"/>
        <v>0</v>
      </c>
      <c r="R19" s="221"/>
      <c r="S19" s="152"/>
      <c r="T19" s="106"/>
      <c r="U19" s="106"/>
      <c r="V19" s="106"/>
      <c r="W19" s="106"/>
      <c r="X19" s="106"/>
      <c r="Y19" s="106"/>
      <c r="Z19" s="106"/>
    </row>
    <row r="20" spans="1:26" x14ac:dyDescent="0.2">
      <c r="A20" s="151"/>
      <c r="B20" s="97">
        <v>12</v>
      </c>
      <c r="C20" s="149"/>
      <c r="D20" s="149"/>
      <c r="E20" s="98">
        <f t="shared" si="0"/>
        <v>0</v>
      </c>
      <c r="F20" s="149"/>
      <c r="G20" s="98">
        <f t="shared" si="1"/>
        <v>0</v>
      </c>
      <c r="H20" s="220">
        <f t="shared" si="2"/>
        <v>0</v>
      </c>
      <c r="I20" s="221"/>
      <c r="K20" s="97">
        <v>12</v>
      </c>
      <c r="L20" s="149"/>
      <c r="M20" s="149"/>
      <c r="N20" s="98">
        <f t="shared" si="3"/>
        <v>0</v>
      </c>
      <c r="O20" s="149"/>
      <c r="P20" s="98">
        <f t="shared" si="4"/>
        <v>0</v>
      </c>
      <c r="Q20" s="220">
        <f t="shared" si="5"/>
        <v>0</v>
      </c>
      <c r="R20" s="221"/>
      <c r="S20" s="152"/>
      <c r="T20" s="106"/>
      <c r="U20" s="106"/>
      <c r="V20" s="106"/>
      <c r="W20" s="106"/>
      <c r="X20" s="106"/>
      <c r="Y20" s="106"/>
      <c r="Z20" s="106"/>
    </row>
    <row r="21" spans="1:26" x14ac:dyDescent="0.2">
      <c r="A21" s="151"/>
      <c r="B21" s="97">
        <v>13</v>
      </c>
      <c r="C21" s="149"/>
      <c r="D21" s="149"/>
      <c r="E21" s="98">
        <f t="shared" si="0"/>
        <v>0</v>
      </c>
      <c r="F21" s="149"/>
      <c r="G21" s="98">
        <f t="shared" si="1"/>
        <v>0</v>
      </c>
      <c r="H21" s="220">
        <f t="shared" si="2"/>
        <v>0</v>
      </c>
      <c r="I21" s="221"/>
      <c r="K21" s="97">
        <v>13</v>
      </c>
      <c r="L21" s="149"/>
      <c r="M21" s="149"/>
      <c r="N21" s="98">
        <f t="shared" si="3"/>
        <v>0</v>
      </c>
      <c r="O21" s="149"/>
      <c r="P21" s="98">
        <f t="shared" si="4"/>
        <v>0</v>
      </c>
      <c r="Q21" s="220">
        <f t="shared" si="5"/>
        <v>0</v>
      </c>
      <c r="R21" s="221"/>
      <c r="S21" s="152"/>
      <c r="T21" s="106"/>
      <c r="U21" s="106"/>
      <c r="V21" s="106"/>
      <c r="W21" s="106"/>
      <c r="X21" s="106"/>
      <c r="Y21" s="106"/>
      <c r="Z21" s="106"/>
    </row>
    <row r="22" spans="1:26" x14ac:dyDescent="0.2">
      <c r="A22" s="151"/>
      <c r="B22" s="97">
        <v>14</v>
      </c>
      <c r="C22" s="149"/>
      <c r="D22" s="149"/>
      <c r="E22" s="98">
        <f t="shared" si="0"/>
        <v>0</v>
      </c>
      <c r="F22" s="149"/>
      <c r="G22" s="98">
        <f t="shared" si="1"/>
        <v>0</v>
      </c>
      <c r="H22" s="220">
        <f t="shared" si="2"/>
        <v>0</v>
      </c>
      <c r="I22" s="221"/>
      <c r="K22" s="97">
        <v>14</v>
      </c>
      <c r="L22" s="149"/>
      <c r="M22" s="149"/>
      <c r="N22" s="98">
        <f t="shared" si="3"/>
        <v>0</v>
      </c>
      <c r="O22" s="149"/>
      <c r="P22" s="98">
        <f t="shared" si="4"/>
        <v>0</v>
      </c>
      <c r="Q22" s="220">
        <f t="shared" si="5"/>
        <v>0</v>
      </c>
      <c r="R22" s="221"/>
      <c r="S22" s="152"/>
      <c r="T22" s="106"/>
      <c r="U22" s="106"/>
      <c r="V22" s="106"/>
      <c r="W22" s="106"/>
      <c r="X22" s="106"/>
      <c r="Y22" s="106"/>
      <c r="Z22" s="106"/>
    </row>
    <row r="23" spans="1:26" x14ac:dyDescent="0.2">
      <c r="A23" s="151"/>
      <c r="B23" s="97">
        <v>15</v>
      </c>
      <c r="C23" s="149"/>
      <c r="D23" s="149"/>
      <c r="E23" s="98">
        <f t="shared" si="0"/>
        <v>0</v>
      </c>
      <c r="F23" s="149"/>
      <c r="G23" s="98">
        <f t="shared" si="1"/>
        <v>0</v>
      </c>
      <c r="H23" s="220">
        <f t="shared" si="2"/>
        <v>0</v>
      </c>
      <c r="I23" s="221"/>
      <c r="K23" s="97">
        <v>15</v>
      </c>
      <c r="L23" s="149"/>
      <c r="M23" s="149"/>
      <c r="N23" s="98">
        <f t="shared" si="3"/>
        <v>0</v>
      </c>
      <c r="O23" s="149"/>
      <c r="P23" s="98">
        <f t="shared" si="4"/>
        <v>0</v>
      </c>
      <c r="Q23" s="220">
        <f t="shared" si="5"/>
        <v>0</v>
      </c>
      <c r="R23" s="221"/>
      <c r="S23" s="152"/>
      <c r="T23" s="106"/>
      <c r="U23" s="106"/>
      <c r="V23" s="106"/>
      <c r="W23" s="106"/>
      <c r="X23" s="106"/>
      <c r="Y23" s="106"/>
      <c r="Z23" s="106"/>
    </row>
    <row r="24" spans="1:26" x14ac:dyDescent="0.2">
      <c r="A24" s="151"/>
      <c r="B24" s="97">
        <v>16</v>
      </c>
      <c r="C24" s="149"/>
      <c r="D24" s="149"/>
      <c r="E24" s="98">
        <f t="shared" si="0"/>
        <v>0</v>
      </c>
      <c r="F24" s="149"/>
      <c r="G24" s="98">
        <f t="shared" si="1"/>
        <v>0</v>
      </c>
      <c r="H24" s="220">
        <f t="shared" si="2"/>
        <v>0</v>
      </c>
      <c r="I24" s="221"/>
      <c r="K24" s="97">
        <v>16</v>
      </c>
      <c r="L24" s="149"/>
      <c r="M24" s="149"/>
      <c r="N24" s="98">
        <f t="shared" si="3"/>
        <v>0</v>
      </c>
      <c r="O24" s="149"/>
      <c r="P24" s="98">
        <f t="shared" si="4"/>
        <v>0</v>
      </c>
      <c r="Q24" s="220">
        <f t="shared" si="5"/>
        <v>0</v>
      </c>
      <c r="R24" s="221"/>
      <c r="S24" s="152"/>
      <c r="T24" s="106"/>
      <c r="U24" s="106"/>
      <c r="V24" s="106"/>
      <c r="W24" s="106"/>
      <c r="X24" s="106"/>
      <c r="Y24" s="106"/>
      <c r="Z24" s="106"/>
    </row>
    <row r="25" spans="1:26" x14ac:dyDescent="0.2">
      <c r="A25" s="151"/>
      <c r="B25" s="97">
        <v>17</v>
      </c>
      <c r="C25" s="149"/>
      <c r="D25" s="149"/>
      <c r="E25" s="98">
        <f t="shared" si="0"/>
        <v>0</v>
      </c>
      <c r="F25" s="149"/>
      <c r="G25" s="98">
        <f t="shared" si="1"/>
        <v>0</v>
      </c>
      <c r="H25" s="220">
        <f t="shared" si="2"/>
        <v>0</v>
      </c>
      <c r="I25" s="221"/>
      <c r="K25" s="97">
        <v>17</v>
      </c>
      <c r="L25" s="149"/>
      <c r="M25" s="149"/>
      <c r="N25" s="98">
        <f t="shared" si="3"/>
        <v>0</v>
      </c>
      <c r="O25" s="149"/>
      <c r="P25" s="98">
        <f t="shared" si="4"/>
        <v>0</v>
      </c>
      <c r="Q25" s="220">
        <f t="shared" si="5"/>
        <v>0</v>
      </c>
      <c r="R25" s="221"/>
      <c r="S25" s="152"/>
      <c r="T25" s="106"/>
      <c r="U25" s="106"/>
      <c r="V25" s="106"/>
      <c r="W25" s="106"/>
      <c r="X25" s="106"/>
      <c r="Y25" s="106"/>
      <c r="Z25" s="106"/>
    </row>
    <row r="26" spans="1:26" x14ac:dyDescent="0.2">
      <c r="A26" s="151"/>
      <c r="B26" s="97">
        <v>18</v>
      </c>
      <c r="C26" s="149"/>
      <c r="D26" s="149"/>
      <c r="E26" s="98">
        <f t="shared" si="0"/>
        <v>0</v>
      </c>
      <c r="F26" s="149"/>
      <c r="G26" s="98">
        <f t="shared" si="1"/>
        <v>0</v>
      </c>
      <c r="H26" s="220">
        <f t="shared" si="2"/>
        <v>0</v>
      </c>
      <c r="I26" s="221"/>
      <c r="K26" s="97">
        <v>18</v>
      </c>
      <c r="L26" s="149"/>
      <c r="M26" s="149"/>
      <c r="N26" s="98">
        <f t="shared" si="3"/>
        <v>0</v>
      </c>
      <c r="O26" s="149"/>
      <c r="P26" s="98">
        <f t="shared" si="4"/>
        <v>0</v>
      </c>
      <c r="Q26" s="220">
        <f t="shared" si="5"/>
        <v>0</v>
      </c>
      <c r="R26" s="221"/>
      <c r="S26" s="152"/>
      <c r="T26" s="106"/>
      <c r="U26" s="106"/>
      <c r="V26" s="106"/>
      <c r="W26" s="106"/>
      <c r="X26" s="106"/>
      <c r="Y26" s="106"/>
      <c r="Z26" s="106"/>
    </row>
    <row r="27" spans="1:26" x14ac:dyDescent="0.2">
      <c r="A27" s="151"/>
      <c r="B27" s="97">
        <v>19</v>
      </c>
      <c r="C27" s="149"/>
      <c r="D27" s="149"/>
      <c r="E27" s="98">
        <f t="shared" si="0"/>
        <v>0</v>
      </c>
      <c r="F27" s="149"/>
      <c r="G27" s="98">
        <f t="shared" si="1"/>
        <v>0</v>
      </c>
      <c r="H27" s="220">
        <f t="shared" si="2"/>
        <v>0</v>
      </c>
      <c r="I27" s="221"/>
      <c r="K27" s="97">
        <v>19</v>
      </c>
      <c r="L27" s="149"/>
      <c r="M27" s="149"/>
      <c r="N27" s="98">
        <f t="shared" si="3"/>
        <v>0</v>
      </c>
      <c r="O27" s="149"/>
      <c r="P27" s="98">
        <f t="shared" si="4"/>
        <v>0</v>
      </c>
      <c r="Q27" s="220">
        <f t="shared" si="5"/>
        <v>0</v>
      </c>
      <c r="R27" s="221"/>
      <c r="S27" s="152"/>
      <c r="T27" s="106"/>
      <c r="U27" s="106"/>
      <c r="V27" s="106"/>
      <c r="W27" s="106"/>
      <c r="X27" s="106"/>
      <c r="Y27" s="106"/>
      <c r="Z27" s="106"/>
    </row>
    <row r="28" spans="1:26" x14ac:dyDescent="0.2">
      <c r="A28" s="151"/>
      <c r="B28" s="97">
        <v>20</v>
      </c>
      <c r="C28" s="149"/>
      <c r="D28" s="149"/>
      <c r="E28" s="98">
        <f t="shared" si="0"/>
        <v>0</v>
      </c>
      <c r="F28" s="149"/>
      <c r="G28" s="98">
        <f t="shared" si="1"/>
        <v>0</v>
      </c>
      <c r="H28" s="220">
        <f t="shared" si="2"/>
        <v>0</v>
      </c>
      <c r="I28" s="221"/>
      <c r="K28" s="97">
        <v>20</v>
      </c>
      <c r="L28" s="149"/>
      <c r="M28" s="149"/>
      <c r="N28" s="98">
        <f t="shared" si="3"/>
        <v>0</v>
      </c>
      <c r="O28" s="149"/>
      <c r="P28" s="98">
        <f t="shared" si="4"/>
        <v>0</v>
      </c>
      <c r="Q28" s="220">
        <f t="shared" si="5"/>
        <v>0</v>
      </c>
      <c r="R28" s="221"/>
      <c r="S28" s="152"/>
      <c r="T28" s="106"/>
      <c r="U28" s="106"/>
      <c r="V28" s="106"/>
      <c r="W28" s="106"/>
      <c r="X28" s="106"/>
      <c r="Y28" s="106"/>
      <c r="Z28" s="106"/>
    </row>
    <row r="29" spans="1:26" x14ac:dyDescent="0.2">
      <c r="A29" s="151"/>
      <c r="B29" s="97">
        <v>21</v>
      </c>
      <c r="C29" s="149"/>
      <c r="D29" s="149"/>
      <c r="E29" s="98">
        <f t="shared" si="0"/>
        <v>0</v>
      </c>
      <c r="F29" s="149"/>
      <c r="G29" s="98">
        <f t="shared" si="1"/>
        <v>0</v>
      </c>
      <c r="H29" s="220">
        <f t="shared" si="2"/>
        <v>0</v>
      </c>
      <c r="I29" s="221"/>
      <c r="K29" s="97">
        <v>21</v>
      </c>
      <c r="L29" s="149"/>
      <c r="M29" s="149"/>
      <c r="N29" s="98">
        <f t="shared" si="3"/>
        <v>0</v>
      </c>
      <c r="O29" s="149"/>
      <c r="P29" s="98">
        <f t="shared" si="4"/>
        <v>0</v>
      </c>
      <c r="Q29" s="220">
        <f t="shared" si="5"/>
        <v>0</v>
      </c>
      <c r="R29" s="221"/>
      <c r="S29" s="152"/>
      <c r="T29" s="106"/>
      <c r="U29" s="106"/>
      <c r="V29" s="106"/>
      <c r="W29" s="106"/>
      <c r="X29" s="106"/>
      <c r="Y29" s="106"/>
      <c r="Z29" s="106"/>
    </row>
    <row r="30" spans="1:26" x14ac:dyDescent="0.2">
      <c r="A30" s="151"/>
      <c r="B30" s="97">
        <v>22</v>
      </c>
      <c r="C30" s="149"/>
      <c r="D30" s="149"/>
      <c r="E30" s="98">
        <f t="shared" si="0"/>
        <v>0</v>
      </c>
      <c r="F30" s="149"/>
      <c r="G30" s="98">
        <f t="shared" si="1"/>
        <v>0</v>
      </c>
      <c r="H30" s="220">
        <f t="shared" si="2"/>
        <v>0</v>
      </c>
      <c r="I30" s="221"/>
      <c r="K30" s="97">
        <v>22</v>
      </c>
      <c r="L30" s="149"/>
      <c r="M30" s="149"/>
      <c r="N30" s="98">
        <f t="shared" si="3"/>
        <v>0</v>
      </c>
      <c r="O30" s="149"/>
      <c r="P30" s="98">
        <f t="shared" si="4"/>
        <v>0</v>
      </c>
      <c r="Q30" s="220">
        <f t="shared" si="5"/>
        <v>0</v>
      </c>
      <c r="R30" s="221"/>
      <c r="S30" s="152"/>
      <c r="T30" s="106"/>
      <c r="U30" s="106"/>
      <c r="V30" s="106"/>
      <c r="W30" s="106"/>
      <c r="X30" s="106"/>
      <c r="Y30" s="106"/>
      <c r="Z30" s="106"/>
    </row>
    <row r="31" spans="1:26" x14ac:dyDescent="0.2">
      <c r="A31" s="151"/>
      <c r="B31" s="97">
        <v>23</v>
      </c>
      <c r="C31" s="149"/>
      <c r="D31" s="149"/>
      <c r="E31" s="98">
        <f t="shared" si="0"/>
        <v>0</v>
      </c>
      <c r="F31" s="149"/>
      <c r="G31" s="98">
        <f t="shared" si="1"/>
        <v>0</v>
      </c>
      <c r="H31" s="220">
        <f t="shared" si="2"/>
        <v>0</v>
      </c>
      <c r="I31" s="221"/>
      <c r="K31" s="97">
        <v>23</v>
      </c>
      <c r="L31" s="149"/>
      <c r="M31" s="149"/>
      <c r="N31" s="98">
        <f t="shared" si="3"/>
        <v>0</v>
      </c>
      <c r="O31" s="149"/>
      <c r="P31" s="98">
        <f t="shared" si="4"/>
        <v>0</v>
      </c>
      <c r="Q31" s="220">
        <f t="shared" si="5"/>
        <v>0</v>
      </c>
      <c r="R31" s="221"/>
      <c r="S31" s="152"/>
      <c r="T31" s="106"/>
      <c r="U31" s="106"/>
      <c r="V31" s="106"/>
      <c r="W31" s="106"/>
      <c r="X31" s="106"/>
      <c r="Y31" s="106"/>
      <c r="Z31" s="106"/>
    </row>
    <row r="32" spans="1:26" x14ac:dyDescent="0.2">
      <c r="A32" s="151"/>
      <c r="B32" s="97">
        <v>24</v>
      </c>
      <c r="C32" s="149"/>
      <c r="D32" s="149"/>
      <c r="E32" s="98">
        <f t="shared" si="0"/>
        <v>0</v>
      </c>
      <c r="F32" s="149"/>
      <c r="G32" s="98">
        <f t="shared" si="1"/>
        <v>0</v>
      </c>
      <c r="H32" s="220">
        <f t="shared" si="2"/>
        <v>0</v>
      </c>
      <c r="I32" s="221"/>
      <c r="K32" s="97">
        <v>24</v>
      </c>
      <c r="L32" s="149"/>
      <c r="M32" s="149"/>
      <c r="N32" s="98">
        <f t="shared" si="3"/>
        <v>0</v>
      </c>
      <c r="O32" s="149"/>
      <c r="P32" s="98">
        <f t="shared" si="4"/>
        <v>0</v>
      </c>
      <c r="Q32" s="220">
        <f t="shared" si="5"/>
        <v>0</v>
      </c>
      <c r="R32" s="221"/>
      <c r="S32" s="152"/>
      <c r="T32" s="106"/>
      <c r="U32" s="106"/>
      <c r="V32" s="106"/>
      <c r="W32" s="106"/>
      <c r="X32" s="106"/>
      <c r="Y32" s="106"/>
      <c r="Z32" s="106"/>
    </row>
    <row r="33" spans="1:26" x14ac:dyDescent="0.2">
      <c r="A33" s="151"/>
      <c r="B33" s="97">
        <v>25</v>
      </c>
      <c r="C33" s="149"/>
      <c r="D33" s="149"/>
      <c r="E33" s="98">
        <f t="shared" si="0"/>
        <v>0</v>
      </c>
      <c r="F33" s="149"/>
      <c r="G33" s="98">
        <f t="shared" si="1"/>
        <v>0</v>
      </c>
      <c r="H33" s="220">
        <f t="shared" si="2"/>
        <v>0</v>
      </c>
      <c r="I33" s="221"/>
      <c r="K33" s="97">
        <v>25</v>
      </c>
      <c r="L33" s="149"/>
      <c r="M33" s="149"/>
      <c r="N33" s="98">
        <f t="shared" si="3"/>
        <v>0</v>
      </c>
      <c r="O33" s="149"/>
      <c r="P33" s="98">
        <f t="shared" si="4"/>
        <v>0</v>
      </c>
      <c r="Q33" s="220">
        <f t="shared" si="5"/>
        <v>0</v>
      </c>
      <c r="R33" s="221"/>
      <c r="S33" s="152"/>
      <c r="T33" s="106"/>
      <c r="U33" s="106"/>
      <c r="V33" s="106"/>
      <c r="W33" s="106"/>
      <c r="X33" s="106"/>
      <c r="Y33" s="106"/>
      <c r="Z33" s="106"/>
    </row>
    <row r="34" spans="1:26" x14ac:dyDescent="0.2">
      <c r="A34" s="151"/>
      <c r="B34" s="97">
        <v>26</v>
      </c>
      <c r="C34" s="149"/>
      <c r="D34" s="149"/>
      <c r="E34" s="98">
        <f t="shared" si="0"/>
        <v>0</v>
      </c>
      <c r="F34" s="149"/>
      <c r="G34" s="98">
        <f t="shared" si="1"/>
        <v>0</v>
      </c>
      <c r="H34" s="220">
        <f t="shared" si="2"/>
        <v>0</v>
      </c>
      <c r="I34" s="221"/>
      <c r="K34" s="97">
        <v>26</v>
      </c>
      <c r="L34" s="149"/>
      <c r="M34" s="149"/>
      <c r="N34" s="98">
        <f t="shared" si="3"/>
        <v>0</v>
      </c>
      <c r="O34" s="149"/>
      <c r="P34" s="98">
        <f t="shared" si="4"/>
        <v>0</v>
      </c>
      <c r="Q34" s="220">
        <f t="shared" si="5"/>
        <v>0</v>
      </c>
      <c r="R34" s="221"/>
      <c r="S34" s="152"/>
      <c r="T34" s="106"/>
      <c r="U34" s="106"/>
      <c r="V34" s="106"/>
      <c r="W34" s="106"/>
      <c r="X34" s="106"/>
      <c r="Y34" s="106"/>
      <c r="Z34" s="106"/>
    </row>
    <row r="35" spans="1:26" x14ac:dyDescent="0.2">
      <c r="A35" s="151"/>
      <c r="B35" s="97">
        <v>27</v>
      </c>
      <c r="C35" s="149"/>
      <c r="D35" s="149"/>
      <c r="E35" s="98">
        <f t="shared" si="0"/>
        <v>0</v>
      </c>
      <c r="F35" s="149"/>
      <c r="G35" s="98">
        <f t="shared" si="1"/>
        <v>0</v>
      </c>
      <c r="H35" s="220">
        <f t="shared" si="2"/>
        <v>0</v>
      </c>
      <c r="I35" s="221"/>
      <c r="K35" s="97">
        <v>27</v>
      </c>
      <c r="L35" s="149"/>
      <c r="M35" s="149"/>
      <c r="N35" s="98">
        <f t="shared" si="3"/>
        <v>0</v>
      </c>
      <c r="O35" s="149"/>
      <c r="P35" s="98">
        <f t="shared" si="4"/>
        <v>0</v>
      </c>
      <c r="Q35" s="220">
        <f t="shared" si="5"/>
        <v>0</v>
      </c>
      <c r="R35" s="221"/>
      <c r="S35" s="152"/>
      <c r="T35" s="106"/>
      <c r="U35" s="106"/>
      <c r="V35" s="106"/>
      <c r="W35" s="106"/>
      <c r="X35" s="106"/>
      <c r="Y35" s="106"/>
      <c r="Z35" s="106"/>
    </row>
    <row r="36" spans="1:26" x14ac:dyDescent="0.2">
      <c r="A36" s="151"/>
      <c r="B36" s="97">
        <v>28</v>
      </c>
      <c r="C36" s="149"/>
      <c r="D36" s="149"/>
      <c r="E36" s="98">
        <f t="shared" si="0"/>
        <v>0</v>
      </c>
      <c r="F36" s="149"/>
      <c r="G36" s="98">
        <f t="shared" si="1"/>
        <v>0</v>
      </c>
      <c r="H36" s="220">
        <f t="shared" si="2"/>
        <v>0</v>
      </c>
      <c r="I36" s="221"/>
      <c r="K36" s="97">
        <v>28</v>
      </c>
      <c r="L36" s="149"/>
      <c r="M36" s="149"/>
      <c r="N36" s="98">
        <f t="shared" si="3"/>
        <v>0</v>
      </c>
      <c r="O36" s="149"/>
      <c r="P36" s="98">
        <f t="shared" si="4"/>
        <v>0</v>
      </c>
      <c r="Q36" s="220">
        <f t="shared" si="5"/>
        <v>0</v>
      </c>
      <c r="R36" s="221"/>
      <c r="S36" s="152"/>
      <c r="T36" s="106"/>
      <c r="U36" s="106"/>
      <c r="V36" s="106"/>
      <c r="W36" s="106"/>
      <c r="X36" s="106"/>
      <c r="Y36" s="106"/>
      <c r="Z36" s="106"/>
    </row>
    <row r="37" spans="1:26" x14ac:dyDescent="0.2">
      <c r="A37" s="151"/>
      <c r="B37" s="97">
        <v>29</v>
      </c>
      <c r="C37" s="149"/>
      <c r="D37" s="149"/>
      <c r="E37" s="98">
        <f t="shared" si="0"/>
        <v>0</v>
      </c>
      <c r="F37" s="149"/>
      <c r="G37" s="98">
        <f t="shared" si="1"/>
        <v>0</v>
      </c>
      <c r="H37" s="220">
        <f t="shared" si="2"/>
        <v>0</v>
      </c>
      <c r="I37" s="221"/>
      <c r="K37" s="97">
        <v>29</v>
      </c>
      <c r="L37" s="149"/>
      <c r="M37" s="149"/>
      <c r="N37" s="98">
        <f t="shared" si="3"/>
        <v>0</v>
      </c>
      <c r="O37" s="149"/>
      <c r="P37" s="98">
        <f t="shared" si="4"/>
        <v>0</v>
      </c>
      <c r="Q37" s="220">
        <f t="shared" si="5"/>
        <v>0</v>
      </c>
      <c r="R37" s="221"/>
      <c r="S37" s="152"/>
      <c r="T37" s="106"/>
      <c r="U37" s="106"/>
      <c r="V37" s="106"/>
      <c r="W37" s="106"/>
      <c r="X37" s="106"/>
      <c r="Y37" s="106"/>
      <c r="Z37" s="106"/>
    </row>
    <row r="38" spans="1:26" x14ac:dyDescent="0.2">
      <c r="A38" s="151"/>
      <c r="B38" s="97">
        <v>30</v>
      </c>
      <c r="C38" s="149"/>
      <c r="D38" s="149"/>
      <c r="E38" s="98">
        <f t="shared" si="0"/>
        <v>0</v>
      </c>
      <c r="F38" s="149"/>
      <c r="G38" s="98">
        <f t="shared" si="1"/>
        <v>0</v>
      </c>
      <c r="H38" s="220">
        <f t="shared" si="2"/>
        <v>0</v>
      </c>
      <c r="I38" s="221"/>
      <c r="K38" s="97">
        <v>30</v>
      </c>
      <c r="L38" s="149"/>
      <c r="M38" s="149"/>
      <c r="N38" s="98">
        <f t="shared" si="3"/>
        <v>0</v>
      </c>
      <c r="O38" s="149"/>
      <c r="P38" s="98">
        <f t="shared" si="4"/>
        <v>0</v>
      </c>
      <c r="Q38" s="220">
        <f t="shared" si="5"/>
        <v>0</v>
      </c>
      <c r="R38" s="221"/>
      <c r="S38" s="152"/>
      <c r="T38" s="106"/>
      <c r="U38" s="106"/>
      <c r="V38" s="106"/>
      <c r="W38" s="106"/>
      <c r="X38" s="106"/>
      <c r="Y38" s="106"/>
      <c r="Z38" s="106"/>
    </row>
    <row r="39" spans="1:26" x14ac:dyDescent="0.2">
      <c r="A39" s="151"/>
      <c r="B39" s="97">
        <v>31</v>
      </c>
      <c r="C39" s="149"/>
      <c r="D39" s="149"/>
      <c r="E39" s="98">
        <f t="shared" si="0"/>
        <v>0</v>
      </c>
      <c r="F39" s="149"/>
      <c r="G39" s="98">
        <f t="shared" si="1"/>
        <v>0</v>
      </c>
      <c r="H39" s="220">
        <f t="shared" si="2"/>
        <v>0</v>
      </c>
      <c r="I39" s="221"/>
      <c r="K39" s="97">
        <v>31</v>
      </c>
      <c r="L39" s="149"/>
      <c r="M39" s="149"/>
      <c r="N39" s="98">
        <f t="shared" si="3"/>
        <v>0</v>
      </c>
      <c r="O39" s="149"/>
      <c r="P39" s="98">
        <f t="shared" si="4"/>
        <v>0</v>
      </c>
      <c r="Q39" s="220">
        <f t="shared" si="5"/>
        <v>0</v>
      </c>
      <c r="R39" s="221"/>
      <c r="S39" s="152"/>
      <c r="T39" s="106"/>
      <c r="U39" s="106"/>
      <c r="V39" s="106"/>
      <c r="W39" s="106"/>
      <c r="X39" s="106"/>
      <c r="Y39" s="106"/>
      <c r="Z39" s="106"/>
    </row>
    <row r="40" spans="1:26" x14ac:dyDescent="0.2">
      <c r="A40" s="151"/>
      <c r="B40" s="97">
        <v>32</v>
      </c>
      <c r="C40" s="149"/>
      <c r="D40" s="149"/>
      <c r="E40" s="98">
        <f t="shared" si="0"/>
        <v>0</v>
      </c>
      <c r="F40" s="149"/>
      <c r="G40" s="98">
        <f t="shared" si="1"/>
        <v>0</v>
      </c>
      <c r="H40" s="220">
        <f t="shared" si="2"/>
        <v>0</v>
      </c>
      <c r="I40" s="221"/>
      <c r="K40" s="97">
        <v>32</v>
      </c>
      <c r="L40" s="149"/>
      <c r="M40" s="149"/>
      <c r="N40" s="98">
        <f t="shared" si="3"/>
        <v>0</v>
      </c>
      <c r="O40" s="149"/>
      <c r="P40" s="98">
        <f t="shared" si="4"/>
        <v>0</v>
      </c>
      <c r="Q40" s="220">
        <f t="shared" si="5"/>
        <v>0</v>
      </c>
      <c r="R40" s="221"/>
      <c r="S40" s="152"/>
      <c r="T40" s="106"/>
      <c r="U40" s="106"/>
      <c r="V40" s="106"/>
      <c r="W40" s="106"/>
      <c r="X40" s="106"/>
      <c r="Y40" s="106"/>
      <c r="Z40" s="106"/>
    </row>
    <row r="41" spans="1:26" x14ac:dyDescent="0.2">
      <c r="A41" s="151"/>
      <c r="B41" s="97">
        <v>33</v>
      </c>
      <c r="C41" s="149"/>
      <c r="D41" s="149"/>
      <c r="E41" s="98">
        <f t="shared" si="0"/>
        <v>0</v>
      </c>
      <c r="F41" s="149"/>
      <c r="G41" s="98">
        <f t="shared" si="1"/>
        <v>0</v>
      </c>
      <c r="H41" s="220">
        <f t="shared" si="2"/>
        <v>0</v>
      </c>
      <c r="I41" s="221"/>
      <c r="K41" s="97">
        <v>33</v>
      </c>
      <c r="L41" s="149"/>
      <c r="M41" s="149"/>
      <c r="N41" s="98">
        <f t="shared" si="3"/>
        <v>0</v>
      </c>
      <c r="O41" s="149"/>
      <c r="P41" s="98">
        <f t="shared" si="4"/>
        <v>0</v>
      </c>
      <c r="Q41" s="220">
        <f t="shared" si="5"/>
        <v>0</v>
      </c>
      <c r="R41" s="221"/>
      <c r="S41" s="152"/>
      <c r="T41" s="106"/>
      <c r="U41" s="106"/>
      <c r="V41" s="106"/>
      <c r="W41" s="106"/>
      <c r="X41" s="106"/>
      <c r="Y41" s="106"/>
      <c r="Z41" s="106"/>
    </row>
    <row r="42" spans="1:26" x14ac:dyDescent="0.2">
      <c r="A42" s="151"/>
      <c r="B42" s="97">
        <v>34</v>
      </c>
      <c r="C42" s="149"/>
      <c r="D42" s="149"/>
      <c r="E42" s="98">
        <f t="shared" si="0"/>
        <v>0</v>
      </c>
      <c r="F42" s="149"/>
      <c r="G42" s="98">
        <f t="shared" si="1"/>
        <v>0</v>
      </c>
      <c r="H42" s="220">
        <f t="shared" si="2"/>
        <v>0</v>
      </c>
      <c r="I42" s="221"/>
      <c r="K42" s="97">
        <v>34</v>
      </c>
      <c r="L42" s="149"/>
      <c r="M42" s="149"/>
      <c r="N42" s="98">
        <f t="shared" si="3"/>
        <v>0</v>
      </c>
      <c r="O42" s="149"/>
      <c r="P42" s="98">
        <f t="shared" si="4"/>
        <v>0</v>
      </c>
      <c r="Q42" s="220">
        <f t="shared" si="5"/>
        <v>0</v>
      </c>
      <c r="R42" s="221"/>
      <c r="S42" s="152"/>
      <c r="T42" s="106"/>
      <c r="U42" s="106"/>
      <c r="V42" s="106"/>
      <c r="W42" s="106"/>
      <c r="X42" s="106"/>
      <c r="Y42" s="106"/>
      <c r="Z42" s="106"/>
    </row>
    <row r="43" spans="1:26" x14ac:dyDescent="0.2">
      <c r="A43" s="151"/>
      <c r="B43" s="97">
        <v>35</v>
      </c>
      <c r="C43" s="149"/>
      <c r="D43" s="149"/>
      <c r="E43" s="98">
        <f t="shared" si="0"/>
        <v>0</v>
      </c>
      <c r="F43" s="149"/>
      <c r="G43" s="98">
        <f t="shared" si="1"/>
        <v>0</v>
      </c>
      <c r="H43" s="220">
        <f t="shared" si="2"/>
        <v>0</v>
      </c>
      <c r="I43" s="221"/>
      <c r="K43" s="97">
        <v>35</v>
      </c>
      <c r="L43" s="149"/>
      <c r="M43" s="149"/>
      <c r="N43" s="98">
        <f t="shared" si="3"/>
        <v>0</v>
      </c>
      <c r="O43" s="149"/>
      <c r="P43" s="98">
        <f t="shared" si="4"/>
        <v>0</v>
      </c>
      <c r="Q43" s="220">
        <f t="shared" si="5"/>
        <v>0</v>
      </c>
      <c r="R43" s="221"/>
      <c r="S43" s="152"/>
      <c r="T43" s="106"/>
      <c r="U43" s="106"/>
      <c r="V43" s="106"/>
      <c r="W43" s="106"/>
      <c r="X43" s="106"/>
      <c r="Y43" s="106"/>
      <c r="Z43" s="106"/>
    </row>
    <row r="44" spans="1:26" x14ac:dyDescent="0.2">
      <c r="A44" s="151"/>
      <c r="B44" s="97">
        <v>36</v>
      </c>
      <c r="C44" s="149"/>
      <c r="D44" s="149"/>
      <c r="E44" s="98">
        <f t="shared" si="0"/>
        <v>0</v>
      </c>
      <c r="F44" s="149"/>
      <c r="G44" s="98">
        <f>E44-F44</f>
        <v>0</v>
      </c>
      <c r="H44" s="220">
        <f t="shared" si="2"/>
        <v>0</v>
      </c>
      <c r="I44" s="221"/>
      <c r="K44" s="97">
        <v>36</v>
      </c>
      <c r="L44" s="149"/>
      <c r="M44" s="149"/>
      <c r="N44" s="98">
        <f t="shared" si="3"/>
        <v>0</v>
      </c>
      <c r="O44" s="149"/>
      <c r="P44" s="98">
        <f>N44-O44</f>
        <v>0</v>
      </c>
      <c r="Q44" s="220">
        <f t="shared" si="5"/>
        <v>0</v>
      </c>
      <c r="R44" s="221"/>
      <c r="S44" s="152"/>
      <c r="T44" s="106"/>
      <c r="U44" s="106"/>
      <c r="V44" s="106"/>
      <c r="W44" s="106"/>
      <c r="X44" s="106"/>
      <c r="Y44" s="106"/>
      <c r="Z44" s="106"/>
    </row>
    <row r="45" spans="1:26" x14ac:dyDescent="0.2">
      <c r="A45" s="151"/>
      <c r="B45" s="97">
        <v>37</v>
      </c>
      <c r="C45" s="149"/>
      <c r="D45" s="149"/>
      <c r="E45" s="98">
        <f t="shared" si="0"/>
        <v>0</v>
      </c>
      <c r="F45" s="149"/>
      <c r="G45" s="98">
        <f t="shared" si="1"/>
        <v>0</v>
      </c>
      <c r="H45" s="220">
        <f t="shared" si="2"/>
        <v>0</v>
      </c>
      <c r="I45" s="221"/>
      <c r="K45" s="97">
        <v>37</v>
      </c>
      <c r="L45" s="149"/>
      <c r="M45" s="149"/>
      <c r="N45" s="98">
        <f t="shared" si="3"/>
        <v>0</v>
      </c>
      <c r="O45" s="149"/>
      <c r="P45" s="98">
        <f t="shared" ref="P45:P52" si="6">N45-O45</f>
        <v>0</v>
      </c>
      <c r="Q45" s="220">
        <f t="shared" si="5"/>
        <v>0</v>
      </c>
      <c r="R45" s="221"/>
      <c r="S45" s="152"/>
      <c r="T45" s="106"/>
      <c r="U45" s="106"/>
      <c r="V45" s="106"/>
      <c r="W45" s="106"/>
      <c r="X45" s="106"/>
      <c r="Y45" s="106"/>
      <c r="Z45" s="106"/>
    </row>
    <row r="46" spans="1:26" x14ac:dyDescent="0.2">
      <c r="A46" s="151"/>
      <c r="B46" s="97">
        <v>38</v>
      </c>
      <c r="C46" s="149"/>
      <c r="D46" s="149"/>
      <c r="E46" s="98">
        <f t="shared" si="0"/>
        <v>0</v>
      </c>
      <c r="F46" s="149"/>
      <c r="G46" s="98">
        <f t="shared" si="1"/>
        <v>0</v>
      </c>
      <c r="H46" s="220">
        <f t="shared" si="2"/>
        <v>0</v>
      </c>
      <c r="I46" s="221"/>
      <c r="K46" s="97">
        <v>38</v>
      </c>
      <c r="L46" s="149"/>
      <c r="M46" s="149"/>
      <c r="N46" s="98">
        <f t="shared" si="3"/>
        <v>0</v>
      </c>
      <c r="O46" s="149"/>
      <c r="P46" s="98">
        <f t="shared" si="6"/>
        <v>0</v>
      </c>
      <c r="Q46" s="220">
        <f t="shared" si="5"/>
        <v>0</v>
      </c>
      <c r="R46" s="221"/>
      <c r="S46" s="152"/>
      <c r="T46" s="106"/>
      <c r="U46" s="106"/>
      <c r="V46" s="106"/>
      <c r="W46" s="106"/>
      <c r="X46" s="106"/>
      <c r="Y46" s="106"/>
      <c r="Z46" s="106"/>
    </row>
    <row r="47" spans="1:26" x14ac:dyDescent="0.2">
      <c r="A47" s="151"/>
      <c r="B47" s="97">
        <v>39</v>
      </c>
      <c r="C47" s="149"/>
      <c r="D47" s="149"/>
      <c r="E47" s="98">
        <f t="shared" si="0"/>
        <v>0</v>
      </c>
      <c r="F47" s="149"/>
      <c r="G47" s="98">
        <f t="shared" si="1"/>
        <v>0</v>
      </c>
      <c r="H47" s="220">
        <f t="shared" si="2"/>
        <v>0</v>
      </c>
      <c r="I47" s="221"/>
      <c r="K47" s="97">
        <v>39</v>
      </c>
      <c r="L47" s="149"/>
      <c r="M47" s="149"/>
      <c r="N47" s="98">
        <f t="shared" si="3"/>
        <v>0</v>
      </c>
      <c r="O47" s="149"/>
      <c r="P47" s="98">
        <f t="shared" si="6"/>
        <v>0</v>
      </c>
      <c r="Q47" s="220">
        <f t="shared" si="5"/>
        <v>0</v>
      </c>
      <c r="R47" s="221"/>
      <c r="S47" s="152"/>
      <c r="T47" s="106"/>
      <c r="U47" s="106"/>
      <c r="V47" s="106"/>
      <c r="W47" s="106"/>
      <c r="X47" s="106"/>
      <c r="Y47" s="106"/>
      <c r="Z47" s="106"/>
    </row>
    <row r="48" spans="1:26" x14ac:dyDescent="0.2">
      <c r="A48" s="151"/>
      <c r="B48" s="97">
        <v>40</v>
      </c>
      <c r="C48" s="149"/>
      <c r="D48" s="149"/>
      <c r="E48" s="98">
        <f t="shared" si="0"/>
        <v>0</v>
      </c>
      <c r="F48" s="149"/>
      <c r="G48" s="98">
        <f t="shared" si="1"/>
        <v>0</v>
      </c>
      <c r="H48" s="220">
        <f t="shared" si="2"/>
        <v>0</v>
      </c>
      <c r="I48" s="221"/>
      <c r="K48" s="97">
        <v>40</v>
      </c>
      <c r="L48" s="149"/>
      <c r="M48" s="149"/>
      <c r="N48" s="98">
        <f t="shared" si="3"/>
        <v>0</v>
      </c>
      <c r="O48" s="149"/>
      <c r="P48" s="98">
        <f t="shared" si="6"/>
        <v>0</v>
      </c>
      <c r="Q48" s="220">
        <f t="shared" si="5"/>
        <v>0</v>
      </c>
      <c r="R48" s="221"/>
      <c r="S48" s="152"/>
      <c r="T48" s="106"/>
      <c r="U48" s="106"/>
      <c r="V48" s="106"/>
      <c r="W48" s="106"/>
      <c r="X48" s="106"/>
      <c r="Y48" s="106"/>
      <c r="Z48" s="106"/>
    </row>
    <row r="49" spans="1:26" x14ac:dyDescent="0.2">
      <c r="A49" s="151"/>
      <c r="B49" s="97">
        <v>41</v>
      </c>
      <c r="C49" s="149"/>
      <c r="D49" s="149"/>
      <c r="E49" s="98">
        <f t="shared" si="0"/>
        <v>0</v>
      </c>
      <c r="F49" s="149"/>
      <c r="G49" s="98">
        <f t="shared" si="1"/>
        <v>0</v>
      </c>
      <c r="H49" s="220">
        <f t="shared" si="2"/>
        <v>0</v>
      </c>
      <c r="I49" s="221"/>
      <c r="K49" s="97">
        <v>41</v>
      </c>
      <c r="L49" s="149"/>
      <c r="M49" s="149"/>
      <c r="N49" s="98">
        <f t="shared" si="3"/>
        <v>0</v>
      </c>
      <c r="O49" s="149"/>
      <c r="P49" s="98">
        <f t="shared" si="6"/>
        <v>0</v>
      </c>
      <c r="Q49" s="220">
        <f t="shared" si="5"/>
        <v>0</v>
      </c>
      <c r="R49" s="221"/>
      <c r="S49" s="152"/>
      <c r="T49" s="106"/>
      <c r="U49" s="106"/>
      <c r="V49" s="106"/>
      <c r="W49" s="106"/>
      <c r="X49" s="106"/>
      <c r="Y49" s="106"/>
      <c r="Z49" s="106"/>
    </row>
    <row r="50" spans="1:26" x14ac:dyDescent="0.2">
      <c r="A50" s="151"/>
      <c r="B50" s="97">
        <v>42</v>
      </c>
      <c r="C50" s="149"/>
      <c r="D50" s="149"/>
      <c r="E50" s="98">
        <f t="shared" si="0"/>
        <v>0</v>
      </c>
      <c r="F50" s="149"/>
      <c r="G50" s="98">
        <f t="shared" si="1"/>
        <v>0</v>
      </c>
      <c r="H50" s="220">
        <f t="shared" si="2"/>
        <v>0</v>
      </c>
      <c r="I50" s="221"/>
      <c r="K50" s="97">
        <v>42</v>
      </c>
      <c r="L50" s="149"/>
      <c r="M50" s="149"/>
      <c r="N50" s="98">
        <f t="shared" si="3"/>
        <v>0</v>
      </c>
      <c r="O50" s="149"/>
      <c r="P50" s="98">
        <f t="shared" si="6"/>
        <v>0</v>
      </c>
      <c r="Q50" s="220">
        <f t="shared" si="5"/>
        <v>0</v>
      </c>
      <c r="R50" s="221"/>
      <c r="S50" s="152"/>
      <c r="T50" s="106"/>
      <c r="U50" s="106"/>
      <c r="V50" s="106"/>
      <c r="W50" s="106"/>
      <c r="X50" s="106"/>
      <c r="Y50" s="106"/>
      <c r="Z50" s="106"/>
    </row>
    <row r="51" spans="1:26" x14ac:dyDescent="0.2">
      <c r="A51" s="151"/>
      <c r="B51" s="97">
        <v>43</v>
      </c>
      <c r="C51" s="149"/>
      <c r="D51" s="149"/>
      <c r="E51" s="98">
        <f t="shared" si="0"/>
        <v>0</v>
      </c>
      <c r="F51" s="149"/>
      <c r="G51" s="98">
        <f t="shared" si="1"/>
        <v>0</v>
      </c>
      <c r="H51" s="220">
        <f t="shared" si="2"/>
        <v>0</v>
      </c>
      <c r="I51" s="221"/>
      <c r="K51" s="97">
        <v>43</v>
      </c>
      <c r="L51" s="149"/>
      <c r="M51" s="149"/>
      <c r="N51" s="98">
        <f t="shared" si="3"/>
        <v>0</v>
      </c>
      <c r="O51" s="149"/>
      <c r="P51" s="98">
        <f t="shared" si="6"/>
        <v>0</v>
      </c>
      <c r="Q51" s="220">
        <f t="shared" si="5"/>
        <v>0</v>
      </c>
      <c r="R51" s="221"/>
      <c r="S51" s="152"/>
      <c r="T51" s="106"/>
      <c r="U51" s="106"/>
      <c r="V51" s="106"/>
      <c r="W51" s="106"/>
      <c r="X51" s="106"/>
      <c r="Y51" s="106"/>
      <c r="Z51" s="106"/>
    </row>
    <row r="52" spans="1:26" x14ac:dyDescent="0.2">
      <c r="A52" s="151"/>
      <c r="B52" s="111">
        <v>44</v>
      </c>
      <c r="C52" s="150"/>
      <c r="D52" s="150"/>
      <c r="E52" s="112">
        <f t="shared" si="0"/>
        <v>0</v>
      </c>
      <c r="F52" s="150"/>
      <c r="G52" s="112">
        <f t="shared" si="1"/>
        <v>0</v>
      </c>
      <c r="H52" s="224">
        <f t="shared" si="2"/>
        <v>0</v>
      </c>
      <c r="I52" s="225"/>
      <c r="K52" s="111">
        <v>44</v>
      </c>
      <c r="L52" s="150"/>
      <c r="M52" s="150"/>
      <c r="N52" s="112">
        <f t="shared" si="3"/>
        <v>0</v>
      </c>
      <c r="O52" s="150"/>
      <c r="P52" s="112">
        <f t="shared" si="6"/>
        <v>0</v>
      </c>
      <c r="Q52" s="224">
        <f t="shared" si="5"/>
        <v>0</v>
      </c>
      <c r="R52" s="225"/>
      <c r="S52" s="152"/>
      <c r="T52" s="106"/>
      <c r="U52" s="106"/>
      <c r="V52" s="106"/>
      <c r="W52" s="106"/>
      <c r="X52" s="106"/>
      <c r="Y52" s="106"/>
      <c r="Z52" s="106"/>
    </row>
    <row r="53" spans="1:26" ht="18" customHeight="1" thickBot="1" x14ac:dyDescent="0.3">
      <c r="B53" s="116" t="s">
        <v>169</v>
      </c>
      <c r="C53" s="113"/>
      <c r="D53" s="114"/>
      <c r="E53" s="113"/>
      <c r="F53" s="115"/>
      <c r="G53" s="110">
        <f>SUM(G9:G52)</f>
        <v>0</v>
      </c>
      <c r="H53" s="226">
        <f>SUM(H9:H52)</f>
        <v>0</v>
      </c>
      <c r="I53" s="227"/>
      <c r="K53" s="116" t="s">
        <v>169</v>
      </c>
      <c r="L53" s="113"/>
      <c r="M53" s="114"/>
      <c r="N53" s="113"/>
      <c r="O53" s="115"/>
      <c r="P53" s="110">
        <f>SUM(P9:P52)</f>
        <v>0</v>
      </c>
      <c r="Q53" s="226">
        <f>SUM(Q9:Q52)</f>
        <v>0</v>
      </c>
      <c r="R53" s="227"/>
      <c r="S53" s="106"/>
      <c r="T53" s="106"/>
      <c r="U53" s="106"/>
      <c r="V53" s="106"/>
      <c r="W53" s="106"/>
      <c r="X53" s="106"/>
      <c r="Y53" s="106"/>
      <c r="Z53" s="106"/>
    </row>
    <row r="54" spans="1:26" x14ac:dyDescent="0.2">
      <c r="S54" s="153"/>
    </row>
    <row r="55" spans="1:26" ht="18" x14ac:dyDescent="0.25">
      <c r="A55" s="151">
        <v>1</v>
      </c>
      <c r="B55" s="96" t="str">
        <f>VLOOKUP(A55,A113:B114,2)</f>
        <v>Endmast 50 bis 120 kg</v>
      </c>
      <c r="C55" s="103"/>
      <c r="D55" s="103"/>
      <c r="E55" s="103"/>
    </row>
    <row r="57" spans="1:26" ht="15.75" x14ac:dyDescent="0.25">
      <c r="B57" s="107" t="s">
        <v>162</v>
      </c>
      <c r="C57" s="105"/>
      <c r="D57" s="106"/>
      <c r="E57" s="106"/>
      <c r="F57" s="106"/>
      <c r="G57" s="117" t="s">
        <v>164</v>
      </c>
      <c r="H57" s="118">
        <f>IF($A$55=1,1.1,1.6)</f>
        <v>1.1000000000000001</v>
      </c>
      <c r="I57" s="122" t="s">
        <v>163</v>
      </c>
      <c r="K57" s="107" t="s">
        <v>153</v>
      </c>
      <c r="L57" s="105"/>
      <c r="M57" s="106"/>
      <c r="N57" s="106"/>
      <c r="O57" s="106"/>
      <c r="P57" s="117" t="s">
        <v>164</v>
      </c>
      <c r="Q57" s="118">
        <f>IF($A$55=1,0.6,0.9)</f>
        <v>0.6</v>
      </c>
      <c r="R57" s="122" t="s">
        <v>163</v>
      </c>
      <c r="S57" s="106"/>
    </row>
    <row r="58" spans="1:26" ht="16.5" thickBot="1" x14ac:dyDescent="0.3">
      <c r="B58" s="104"/>
      <c r="C58" s="105"/>
      <c r="D58" s="106"/>
      <c r="E58" s="106"/>
      <c r="F58" s="106"/>
      <c r="G58" s="106"/>
      <c r="H58" s="106"/>
      <c r="I58" s="106"/>
      <c r="K58" s="104"/>
      <c r="L58" s="105"/>
      <c r="M58" s="106"/>
      <c r="N58" s="106"/>
      <c r="O58" s="106"/>
      <c r="P58" s="106"/>
      <c r="Q58" s="106"/>
      <c r="R58" s="106"/>
      <c r="S58" s="106"/>
    </row>
    <row r="59" spans="1:26" ht="31.5" customHeight="1" x14ac:dyDescent="0.2">
      <c r="B59" s="119" t="s">
        <v>160</v>
      </c>
      <c r="C59" s="120" t="s">
        <v>156</v>
      </c>
      <c r="D59" s="120" t="s">
        <v>157</v>
      </c>
      <c r="E59" s="108" t="s">
        <v>158</v>
      </c>
      <c r="F59" s="109" t="s">
        <v>168</v>
      </c>
      <c r="G59" s="109" t="s">
        <v>161</v>
      </c>
      <c r="H59" s="216" t="s">
        <v>159</v>
      </c>
      <c r="I59" s="217"/>
      <c r="K59" s="119" t="s">
        <v>160</v>
      </c>
      <c r="L59" s="120" t="s">
        <v>156</v>
      </c>
      <c r="M59" s="120" t="s">
        <v>157</v>
      </c>
      <c r="N59" s="108" t="s">
        <v>158</v>
      </c>
      <c r="O59" s="109" t="s">
        <v>168</v>
      </c>
      <c r="P59" s="109" t="s">
        <v>161</v>
      </c>
      <c r="Q59" s="216" t="s">
        <v>159</v>
      </c>
      <c r="R59" s="217"/>
      <c r="S59" s="126"/>
    </row>
    <row r="60" spans="1:26" ht="18" x14ac:dyDescent="0.2">
      <c r="B60" s="101"/>
      <c r="C60" s="121" t="s">
        <v>166</v>
      </c>
      <c r="D60" s="121" t="s">
        <v>166</v>
      </c>
      <c r="E60" s="121" t="s">
        <v>165</v>
      </c>
      <c r="F60" s="121" t="s">
        <v>165</v>
      </c>
      <c r="G60" s="102" t="s">
        <v>165</v>
      </c>
      <c r="H60" s="218" t="s">
        <v>167</v>
      </c>
      <c r="I60" s="219"/>
      <c r="K60" s="101"/>
      <c r="L60" s="121" t="s">
        <v>166</v>
      </c>
      <c r="M60" s="121" t="s">
        <v>166</v>
      </c>
      <c r="N60" s="121" t="s">
        <v>165</v>
      </c>
      <c r="O60" s="121" t="s">
        <v>165</v>
      </c>
      <c r="P60" s="102" t="s">
        <v>165</v>
      </c>
      <c r="Q60" s="218" t="s">
        <v>167</v>
      </c>
      <c r="R60" s="219"/>
      <c r="S60" s="126"/>
    </row>
    <row r="61" spans="1:26" x14ac:dyDescent="0.2">
      <c r="A61" s="151"/>
      <c r="B61" s="99">
        <v>1</v>
      </c>
      <c r="C61" s="148"/>
      <c r="D61" s="148"/>
      <c r="E61" s="100">
        <f>C61*D61</f>
        <v>0</v>
      </c>
      <c r="F61" s="148"/>
      <c r="G61" s="100">
        <f>E61-F61</f>
        <v>0</v>
      </c>
      <c r="H61" s="222">
        <f>ROUNDDOWN(G61/$H$57,0)</f>
        <v>0</v>
      </c>
      <c r="I61" s="223"/>
      <c r="K61" s="99">
        <v>1</v>
      </c>
      <c r="L61" s="148"/>
      <c r="M61" s="148"/>
      <c r="N61" s="100">
        <f>L61*M61</f>
        <v>0</v>
      </c>
      <c r="O61" s="148"/>
      <c r="P61" s="100">
        <f>N61-O61</f>
        <v>0</v>
      </c>
      <c r="Q61" s="222">
        <f>ROUNDDOWN(P61/$Q$57,0)</f>
        <v>0</v>
      </c>
      <c r="R61" s="223"/>
      <c r="S61" s="152"/>
    </row>
    <row r="62" spans="1:26" x14ac:dyDescent="0.2">
      <c r="A62" s="151"/>
      <c r="B62" s="97">
        <v>2</v>
      </c>
      <c r="C62" s="148"/>
      <c r="D62" s="148"/>
      <c r="E62" s="98">
        <f t="shared" ref="E62:E104" si="7">C62*D62</f>
        <v>0</v>
      </c>
      <c r="F62" s="148"/>
      <c r="G62" s="98">
        <f t="shared" ref="G62:G95" si="8">E62-F62</f>
        <v>0</v>
      </c>
      <c r="H62" s="220">
        <f t="shared" ref="H62:H104" si="9">ROUNDDOWN(G62/$H$57,0)</f>
        <v>0</v>
      </c>
      <c r="I62" s="221"/>
      <c r="K62" s="97">
        <v>2</v>
      </c>
      <c r="L62" s="148"/>
      <c r="M62" s="148"/>
      <c r="N62" s="98">
        <f t="shared" ref="N62:N104" si="10">L62*M62</f>
        <v>0</v>
      </c>
      <c r="O62" s="148"/>
      <c r="P62" s="98">
        <f t="shared" ref="P62:P95" si="11">N62-O62</f>
        <v>0</v>
      </c>
      <c r="Q62" s="220">
        <f t="shared" ref="Q62:Q104" si="12">ROUNDDOWN(P62/$Q$57,0)</f>
        <v>0</v>
      </c>
      <c r="R62" s="221"/>
      <c r="S62" s="152"/>
    </row>
    <row r="63" spans="1:26" x14ac:dyDescent="0.2">
      <c r="A63" s="151"/>
      <c r="B63" s="97">
        <v>3</v>
      </c>
      <c r="C63" s="148"/>
      <c r="D63" s="148"/>
      <c r="E63" s="98">
        <f t="shared" si="7"/>
        <v>0</v>
      </c>
      <c r="F63" s="148"/>
      <c r="G63" s="98">
        <f t="shared" si="8"/>
        <v>0</v>
      </c>
      <c r="H63" s="220">
        <f t="shared" si="9"/>
        <v>0</v>
      </c>
      <c r="I63" s="221"/>
      <c r="K63" s="97">
        <v>3</v>
      </c>
      <c r="L63" s="148"/>
      <c r="M63" s="148"/>
      <c r="N63" s="98">
        <f t="shared" si="10"/>
        <v>0</v>
      </c>
      <c r="O63" s="148"/>
      <c r="P63" s="98">
        <f t="shared" si="11"/>
        <v>0</v>
      </c>
      <c r="Q63" s="220">
        <f t="shared" si="12"/>
        <v>0</v>
      </c>
      <c r="R63" s="221"/>
      <c r="S63" s="152"/>
    </row>
    <row r="64" spans="1:26" x14ac:dyDescent="0.2">
      <c r="A64" s="151"/>
      <c r="B64" s="97">
        <v>4</v>
      </c>
      <c r="C64" s="148"/>
      <c r="D64" s="148"/>
      <c r="E64" s="98">
        <f t="shared" si="7"/>
        <v>0</v>
      </c>
      <c r="F64" s="148"/>
      <c r="G64" s="98">
        <f t="shared" si="8"/>
        <v>0</v>
      </c>
      <c r="H64" s="220">
        <f t="shared" si="9"/>
        <v>0</v>
      </c>
      <c r="I64" s="221"/>
      <c r="K64" s="97">
        <v>4</v>
      </c>
      <c r="L64" s="148"/>
      <c r="M64" s="148"/>
      <c r="N64" s="98">
        <f t="shared" si="10"/>
        <v>0</v>
      </c>
      <c r="O64" s="148"/>
      <c r="P64" s="98">
        <f t="shared" si="11"/>
        <v>0</v>
      </c>
      <c r="Q64" s="220">
        <f t="shared" si="12"/>
        <v>0</v>
      </c>
      <c r="R64" s="221"/>
      <c r="S64" s="152"/>
    </row>
    <row r="65" spans="1:19" x14ac:dyDescent="0.2">
      <c r="A65" s="151"/>
      <c r="B65" s="97">
        <v>5</v>
      </c>
      <c r="C65" s="148"/>
      <c r="D65" s="148"/>
      <c r="E65" s="98">
        <f t="shared" si="7"/>
        <v>0</v>
      </c>
      <c r="F65" s="148"/>
      <c r="G65" s="98">
        <f t="shared" si="8"/>
        <v>0</v>
      </c>
      <c r="H65" s="220">
        <f t="shared" si="9"/>
        <v>0</v>
      </c>
      <c r="I65" s="221"/>
      <c r="K65" s="97">
        <v>5</v>
      </c>
      <c r="L65" s="148"/>
      <c r="M65" s="148"/>
      <c r="N65" s="98">
        <f t="shared" si="10"/>
        <v>0</v>
      </c>
      <c r="O65" s="148"/>
      <c r="P65" s="98">
        <f t="shared" si="11"/>
        <v>0</v>
      </c>
      <c r="Q65" s="220">
        <f t="shared" si="12"/>
        <v>0</v>
      </c>
      <c r="R65" s="221"/>
      <c r="S65" s="152"/>
    </row>
    <row r="66" spans="1:19" x14ac:dyDescent="0.2">
      <c r="A66" s="151"/>
      <c r="B66" s="97">
        <v>6</v>
      </c>
      <c r="C66" s="148"/>
      <c r="D66" s="148"/>
      <c r="E66" s="98">
        <f t="shared" si="7"/>
        <v>0</v>
      </c>
      <c r="F66" s="148"/>
      <c r="G66" s="98">
        <f t="shared" si="8"/>
        <v>0</v>
      </c>
      <c r="H66" s="220">
        <f t="shared" si="9"/>
        <v>0</v>
      </c>
      <c r="I66" s="221"/>
      <c r="K66" s="97">
        <v>6</v>
      </c>
      <c r="L66" s="148"/>
      <c r="M66" s="148"/>
      <c r="N66" s="98">
        <f t="shared" si="10"/>
        <v>0</v>
      </c>
      <c r="O66" s="148"/>
      <c r="P66" s="98">
        <f t="shared" si="11"/>
        <v>0</v>
      </c>
      <c r="Q66" s="220">
        <f t="shared" si="12"/>
        <v>0</v>
      </c>
      <c r="R66" s="221"/>
      <c r="S66" s="152"/>
    </row>
    <row r="67" spans="1:19" x14ac:dyDescent="0.2">
      <c r="A67" s="151"/>
      <c r="B67" s="97">
        <v>7</v>
      </c>
      <c r="C67" s="148"/>
      <c r="D67" s="148"/>
      <c r="E67" s="98">
        <f t="shared" si="7"/>
        <v>0</v>
      </c>
      <c r="F67" s="148"/>
      <c r="G67" s="98">
        <f t="shared" si="8"/>
        <v>0</v>
      </c>
      <c r="H67" s="220">
        <f t="shared" si="9"/>
        <v>0</v>
      </c>
      <c r="I67" s="221"/>
      <c r="K67" s="97">
        <v>7</v>
      </c>
      <c r="L67" s="148"/>
      <c r="M67" s="148"/>
      <c r="N67" s="98">
        <f t="shared" si="10"/>
        <v>0</v>
      </c>
      <c r="O67" s="148"/>
      <c r="P67" s="98">
        <f t="shared" si="11"/>
        <v>0</v>
      </c>
      <c r="Q67" s="220">
        <f t="shared" si="12"/>
        <v>0</v>
      </c>
      <c r="R67" s="221"/>
      <c r="S67" s="152"/>
    </row>
    <row r="68" spans="1:19" x14ac:dyDescent="0.2">
      <c r="A68" s="151"/>
      <c r="B68" s="97">
        <v>8</v>
      </c>
      <c r="C68" s="149"/>
      <c r="D68" s="149"/>
      <c r="E68" s="98">
        <f t="shared" si="7"/>
        <v>0</v>
      </c>
      <c r="F68" s="149"/>
      <c r="G68" s="98">
        <f t="shared" si="8"/>
        <v>0</v>
      </c>
      <c r="H68" s="220">
        <f t="shared" si="9"/>
        <v>0</v>
      </c>
      <c r="I68" s="221"/>
      <c r="K68" s="97">
        <v>8</v>
      </c>
      <c r="L68" s="149"/>
      <c r="M68" s="149"/>
      <c r="N68" s="98">
        <f t="shared" si="10"/>
        <v>0</v>
      </c>
      <c r="O68" s="149"/>
      <c r="P68" s="98">
        <f t="shared" si="11"/>
        <v>0</v>
      </c>
      <c r="Q68" s="220">
        <f t="shared" si="12"/>
        <v>0</v>
      </c>
      <c r="R68" s="221"/>
      <c r="S68" s="152"/>
    </row>
    <row r="69" spans="1:19" x14ac:dyDescent="0.2">
      <c r="A69" s="151"/>
      <c r="B69" s="97">
        <v>9</v>
      </c>
      <c r="C69" s="149"/>
      <c r="D69" s="149"/>
      <c r="E69" s="98">
        <f t="shared" si="7"/>
        <v>0</v>
      </c>
      <c r="F69" s="149"/>
      <c r="G69" s="98">
        <f t="shared" si="8"/>
        <v>0</v>
      </c>
      <c r="H69" s="220">
        <f t="shared" si="9"/>
        <v>0</v>
      </c>
      <c r="I69" s="221"/>
      <c r="K69" s="97">
        <v>9</v>
      </c>
      <c r="L69" s="149"/>
      <c r="M69" s="149"/>
      <c r="N69" s="98">
        <f t="shared" si="10"/>
        <v>0</v>
      </c>
      <c r="O69" s="149"/>
      <c r="P69" s="98">
        <f t="shared" si="11"/>
        <v>0</v>
      </c>
      <c r="Q69" s="220">
        <f t="shared" si="12"/>
        <v>0</v>
      </c>
      <c r="R69" s="221"/>
      <c r="S69" s="152"/>
    </row>
    <row r="70" spans="1:19" x14ac:dyDescent="0.2">
      <c r="A70" s="151"/>
      <c r="B70" s="97">
        <v>10</v>
      </c>
      <c r="C70" s="149"/>
      <c r="D70" s="149"/>
      <c r="E70" s="98">
        <f t="shared" si="7"/>
        <v>0</v>
      </c>
      <c r="F70" s="149"/>
      <c r="G70" s="98">
        <f t="shared" si="8"/>
        <v>0</v>
      </c>
      <c r="H70" s="220">
        <f t="shared" si="9"/>
        <v>0</v>
      </c>
      <c r="I70" s="221"/>
      <c r="K70" s="97">
        <v>10</v>
      </c>
      <c r="L70" s="149"/>
      <c r="M70" s="149"/>
      <c r="N70" s="98">
        <f t="shared" si="10"/>
        <v>0</v>
      </c>
      <c r="O70" s="149"/>
      <c r="P70" s="98">
        <f t="shared" si="11"/>
        <v>0</v>
      </c>
      <c r="Q70" s="220">
        <f t="shared" si="12"/>
        <v>0</v>
      </c>
      <c r="R70" s="221"/>
      <c r="S70" s="152"/>
    </row>
    <row r="71" spans="1:19" x14ac:dyDescent="0.2">
      <c r="A71" s="151"/>
      <c r="B71" s="97">
        <v>11</v>
      </c>
      <c r="C71" s="149"/>
      <c r="D71" s="149"/>
      <c r="E71" s="98">
        <f t="shared" si="7"/>
        <v>0</v>
      </c>
      <c r="F71" s="149"/>
      <c r="G71" s="98">
        <f t="shared" si="8"/>
        <v>0</v>
      </c>
      <c r="H71" s="220">
        <f t="shared" si="9"/>
        <v>0</v>
      </c>
      <c r="I71" s="221"/>
      <c r="K71" s="97">
        <v>11</v>
      </c>
      <c r="L71" s="149"/>
      <c r="M71" s="149"/>
      <c r="N71" s="98">
        <f t="shared" si="10"/>
        <v>0</v>
      </c>
      <c r="O71" s="149"/>
      <c r="P71" s="98">
        <f t="shared" si="11"/>
        <v>0</v>
      </c>
      <c r="Q71" s="220">
        <f t="shared" si="12"/>
        <v>0</v>
      </c>
      <c r="R71" s="221"/>
      <c r="S71" s="152"/>
    </row>
    <row r="72" spans="1:19" x14ac:dyDescent="0.2">
      <c r="A72" s="151"/>
      <c r="B72" s="97">
        <v>12</v>
      </c>
      <c r="C72" s="149"/>
      <c r="D72" s="149"/>
      <c r="E72" s="98">
        <f t="shared" si="7"/>
        <v>0</v>
      </c>
      <c r="F72" s="149"/>
      <c r="G72" s="98">
        <f t="shared" si="8"/>
        <v>0</v>
      </c>
      <c r="H72" s="220">
        <f t="shared" si="9"/>
        <v>0</v>
      </c>
      <c r="I72" s="221"/>
      <c r="K72" s="97">
        <v>12</v>
      </c>
      <c r="L72" s="149"/>
      <c r="M72" s="149"/>
      <c r="N72" s="98">
        <f t="shared" si="10"/>
        <v>0</v>
      </c>
      <c r="O72" s="149"/>
      <c r="P72" s="98">
        <f t="shared" si="11"/>
        <v>0</v>
      </c>
      <c r="Q72" s="220">
        <f t="shared" si="12"/>
        <v>0</v>
      </c>
      <c r="R72" s="221"/>
      <c r="S72" s="152"/>
    </row>
    <row r="73" spans="1:19" x14ac:dyDescent="0.2">
      <c r="A73" s="151"/>
      <c r="B73" s="97">
        <v>13</v>
      </c>
      <c r="C73" s="149"/>
      <c r="D73" s="149"/>
      <c r="E73" s="98">
        <f t="shared" si="7"/>
        <v>0</v>
      </c>
      <c r="F73" s="149"/>
      <c r="G73" s="98">
        <f t="shared" si="8"/>
        <v>0</v>
      </c>
      <c r="H73" s="220">
        <f t="shared" si="9"/>
        <v>0</v>
      </c>
      <c r="I73" s="221"/>
      <c r="K73" s="97">
        <v>13</v>
      </c>
      <c r="L73" s="149"/>
      <c r="M73" s="149"/>
      <c r="N73" s="98">
        <f t="shared" si="10"/>
        <v>0</v>
      </c>
      <c r="O73" s="149"/>
      <c r="P73" s="98">
        <f t="shared" si="11"/>
        <v>0</v>
      </c>
      <c r="Q73" s="220">
        <f t="shared" si="12"/>
        <v>0</v>
      </c>
      <c r="R73" s="221"/>
      <c r="S73" s="152"/>
    </row>
    <row r="74" spans="1:19" x14ac:dyDescent="0.2">
      <c r="A74" s="151"/>
      <c r="B74" s="97">
        <v>14</v>
      </c>
      <c r="C74" s="149"/>
      <c r="D74" s="149"/>
      <c r="E74" s="98">
        <f t="shared" si="7"/>
        <v>0</v>
      </c>
      <c r="F74" s="149"/>
      <c r="G74" s="98">
        <f t="shared" si="8"/>
        <v>0</v>
      </c>
      <c r="H74" s="220">
        <f t="shared" si="9"/>
        <v>0</v>
      </c>
      <c r="I74" s="221"/>
      <c r="K74" s="97">
        <v>14</v>
      </c>
      <c r="L74" s="149"/>
      <c r="M74" s="149"/>
      <c r="N74" s="98">
        <f t="shared" si="10"/>
        <v>0</v>
      </c>
      <c r="O74" s="149"/>
      <c r="P74" s="98">
        <f t="shared" si="11"/>
        <v>0</v>
      </c>
      <c r="Q74" s="220">
        <f t="shared" si="12"/>
        <v>0</v>
      </c>
      <c r="R74" s="221"/>
      <c r="S74" s="152"/>
    </row>
    <row r="75" spans="1:19" x14ac:dyDescent="0.2">
      <c r="A75" s="151"/>
      <c r="B75" s="97">
        <v>15</v>
      </c>
      <c r="C75" s="149"/>
      <c r="D75" s="149"/>
      <c r="E75" s="98">
        <f t="shared" si="7"/>
        <v>0</v>
      </c>
      <c r="F75" s="149"/>
      <c r="G75" s="98">
        <f t="shared" si="8"/>
        <v>0</v>
      </c>
      <c r="H75" s="220">
        <f t="shared" si="9"/>
        <v>0</v>
      </c>
      <c r="I75" s="221"/>
      <c r="K75" s="97">
        <v>15</v>
      </c>
      <c r="L75" s="149"/>
      <c r="M75" s="149"/>
      <c r="N75" s="98">
        <f t="shared" si="10"/>
        <v>0</v>
      </c>
      <c r="O75" s="149"/>
      <c r="P75" s="98">
        <f t="shared" si="11"/>
        <v>0</v>
      </c>
      <c r="Q75" s="220">
        <f t="shared" si="12"/>
        <v>0</v>
      </c>
      <c r="R75" s="221"/>
      <c r="S75" s="152"/>
    </row>
    <row r="76" spans="1:19" x14ac:dyDescent="0.2">
      <c r="A76" s="151"/>
      <c r="B76" s="97">
        <v>16</v>
      </c>
      <c r="C76" s="149"/>
      <c r="D76" s="149"/>
      <c r="E76" s="98">
        <f t="shared" si="7"/>
        <v>0</v>
      </c>
      <c r="F76" s="149"/>
      <c r="G76" s="98">
        <f t="shared" si="8"/>
        <v>0</v>
      </c>
      <c r="H76" s="220">
        <f t="shared" si="9"/>
        <v>0</v>
      </c>
      <c r="I76" s="221"/>
      <c r="K76" s="97">
        <v>16</v>
      </c>
      <c r="L76" s="149"/>
      <c r="M76" s="149"/>
      <c r="N76" s="98">
        <f t="shared" si="10"/>
        <v>0</v>
      </c>
      <c r="O76" s="149"/>
      <c r="P76" s="98">
        <f t="shared" si="11"/>
        <v>0</v>
      </c>
      <c r="Q76" s="220">
        <f t="shared" si="12"/>
        <v>0</v>
      </c>
      <c r="R76" s="221"/>
      <c r="S76" s="152"/>
    </row>
    <row r="77" spans="1:19" x14ac:dyDescent="0.2">
      <c r="A77" s="151"/>
      <c r="B77" s="97">
        <v>17</v>
      </c>
      <c r="C77" s="149"/>
      <c r="D77" s="149"/>
      <c r="E77" s="98">
        <f t="shared" si="7"/>
        <v>0</v>
      </c>
      <c r="F77" s="149"/>
      <c r="G77" s="98">
        <f t="shared" si="8"/>
        <v>0</v>
      </c>
      <c r="H77" s="220">
        <f t="shared" si="9"/>
        <v>0</v>
      </c>
      <c r="I77" s="221"/>
      <c r="K77" s="97">
        <v>17</v>
      </c>
      <c r="L77" s="149"/>
      <c r="M77" s="149"/>
      <c r="N77" s="98">
        <f t="shared" si="10"/>
        <v>0</v>
      </c>
      <c r="O77" s="149"/>
      <c r="P77" s="98">
        <f t="shared" si="11"/>
        <v>0</v>
      </c>
      <c r="Q77" s="220">
        <f t="shared" si="12"/>
        <v>0</v>
      </c>
      <c r="R77" s="221"/>
      <c r="S77" s="152"/>
    </row>
    <row r="78" spans="1:19" x14ac:dyDescent="0.2">
      <c r="A78" s="151"/>
      <c r="B78" s="97">
        <v>18</v>
      </c>
      <c r="C78" s="149"/>
      <c r="D78" s="149"/>
      <c r="E78" s="98">
        <f t="shared" si="7"/>
        <v>0</v>
      </c>
      <c r="F78" s="149"/>
      <c r="G78" s="98">
        <f t="shared" si="8"/>
        <v>0</v>
      </c>
      <c r="H78" s="220">
        <f t="shared" si="9"/>
        <v>0</v>
      </c>
      <c r="I78" s="221"/>
      <c r="K78" s="97">
        <v>18</v>
      </c>
      <c r="L78" s="149"/>
      <c r="M78" s="149"/>
      <c r="N78" s="98">
        <f t="shared" si="10"/>
        <v>0</v>
      </c>
      <c r="O78" s="149"/>
      <c r="P78" s="98">
        <f t="shared" si="11"/>
        <v>0</v>
      </c>
      <c r="Q78" s="220">
        <f t="shared" si="12"/>
        <v>0</v>
      </c>
      <c r="R78" s="221"/>
      <c r="S78" s="152"/>
    </row>
    <row r="79" spans="1:19" x14ac:dyDescent="0.2">
      <c r="A79" s="151"/>
      <c r="B79" s="97">
        <v>19</v>
      </c>
      <c r="C79" s="149"/>
      <c r="D79" s="149"/>
      <c r="E79" s="98">
        <f t="shared" si="7"/>
        <v>0</v>
      </c>
      <c r="F79" s="149"/>
      <c r="G79" s="98">
        <f t="shared" si="8"/>
        <v>0</v>
      </c>
      <c r="H79" s="220">
        <f t="shared" si="9"/>
        <v>0</v>
      </c>
      <c r="I79" s="221"/>
      <c r="K79" s="97">
        <v>19</v>
      </c>
      <c r="L79" s="149"/>
      <c r="M79" s="149"/>
      <c r="N79" s="98">
        <f t="shared" si="10"/>
        <v>0</v>
      </c>
      <c r="O79" s="149"/>
      <c r="P79" s="98">
        <f t="shared" si="11"/>
        <v>0</v>
      </c>
      <c r="Q79" s="220">
        <f t="shared" si="12"/>
        <v>0</v>
      </c>
      <c r="R79" s="221"/>
      <c r="S79" s="152"/>
    </row>
    <row r="80" spans="1:19" x14ac:dyDescent="0.2">
      <c r="A80" s="151"/>
      <c r="B80" s="97">
        <v>20</v>
      </c>
      <c r="C80" s="149"/>
      <c r="D80" s="149"/>
      <c r="E80" s="98">
        <f t="shared" si="7"/>
        <v>0</v>
      </c>
      <c r="F80" s="149"/>
      <c r="G80" s="98">
        <f t="shared" si="8"/>
        <v>0</v>
      </c>
      <c r="H80" s="220">
        <f t="shared" si="9"/>
        <v>0</v>
      </c>
      <c r="I80" s="221"/>
      <c r="K80" s="97">
        <v>20</v>
      </c>
      <c r="L80" s="149"/>
      <c r="M80" s="149"/>
      <c r="N80" s="98">
        <f t="shared" si="10"/>
        <v>0</v>
      </c>
      <c r="O80" s="149"/>
      <c r="P80" s="98">
        <f t="shared" si="11"/>
        <v>0</v>
      </c>
      <c r="Q80" s="220">
        <f t="shared" si="12"/>
        <v>0</v>
      </c>
      <c r="R80" s="221"/>
      <c r="S80" s="152"/>
    </row>
    <row r="81" spans="1:19" x14ac:dyDescent="0.2">
      <c r="A81" s="151"/>
      <c r="B81" s="97">
        <v>21</v>
      </c>
      <c r="C81" s="149"/>
      <c r="D81" s="149"/>
      <c r="E81" s="98">
        <f t="shared" si="7"/>
        <v>0</v>
      </c>
      <c r="F81" s="149"/>
      <c r="G81" s="98">
        <f t="shared" si="8"/>
        <v>0</v>
      </c>
      <c r="H81" s="220">
        <f t="shared" si="9"/>
        <v>0</v>
      </c>
      <c r="I81" s="221"/>
      <c r="K81" s="97">
        <v>21</v>
      </c>
      <c r="L81" s="149"/>
      <c r="M81" s="149"/>
      <c r="N81" s="98">
        <f t="shared" si="10"/>
        <v>0</v>
      </c>
      <c r="O81" s="149"/>
      <c r="P81" s="98">
        <f t="shared" si="11"/>
        <v>0</v>
      </c>
      <c r="Q81" s="220">
        <f t="shared" si="12"/>
        <v>0</v>
      </c>
      <c r="R81" s="221"/>
      <c r="S81" s="152"/>
    </row>
    <row r="82" spans="1:19" x14ac:dyDescent="0.2">
      <c r="A82" s="151"/>
      <c r="B82" s="97">
        <v>22</v>
      </c>
      <c r="C82" s="149"/>
      <c r="D82" s="149"/>
      <c r="E82" s="98">
        <f t="shared" si="7"/>
        <v>0</v>
      </c>
      <c r="F82" s="149"/>
      <c r="G82" s="98">
        <f t="shared" si="8"/>
        <v>0</v>
      </c>
      <c r="H82" s="220">
        <f t="shared" si="9"/>
        <v>0</v>
      </c>
      <c r="I82" s="221"/>
      <c r="K82" s="97">
        <v>22</v>
      </c>
      <c r="L82" s="149"/>
      <c r="M82" s="149"/>
      <c r="N82" s="98">
        <f t="shared" si="10"/>
        <v>0</v>
      </c>
      <c r="O82" s="149"/>
      <c r="P82" s="98">
        <f t="shared" si="11"/>
        <v>0</v>
      </c>
      <c r="Q82" s="220">
        <f t="shared" si="12"/>
        <v>0</v>
      </c>
      <c r="R82" s="221"/>
      <c r="S82" s="152"/>
    </row>
    <row r="83" spans="1:19" x14ac:dyDescent="0.2">
      <c r="A83" s="151"/>
      <c r="B83" s="97">
        <v>23</v>
      </c>
      <c r="C83" s="149"/>
      <c r="D83" s="149"/>
      <c r="E83" s="98">
        <f t="shared" si="7"/>
        <v>0</v>
      </c>
      <c r="F83" s="149"/>
      <c r="G83" s="98">
        <f t="shared" si="8"/>
        <v>0</v>
      </c>
      <c r="H83" s="220">
        <f t="shared" si="9"/>
        <v>0</v>
      </c>
      <c r="I83" s="221"/>
      <c r="K83" s="97">
        <v>23</v>
      </c>
      <c r="L83" s="149"/>
      <c r="M83" s="149"/>
      <c r="N83" s="98">
        <f t="shared" si="10"/>
        <v>0</v>
      </c>
      <c r="O83" s="149"/>
      <c r="P83" s="98">
        <f t="shared" si="11"/>
        <v>0</v>
      </c>
      <c r="Q83" s="220">
        <f t="shared" si="12"/>
        <v>0</v>
      </c>
      <c r="R83" s="221"/>
      <c r="S83" s="152"/>
    </row>
    <row r="84" spans="1:19" x14ac:dyDescent="0.2">
      <c r="A84" s="151"/>
      <c r="B84" s="97">
        <v>24</v>
      </c>
      <c r="C84" s="149"/>
      <c r="D84" s="149"/>
      <c r="E84" s="98">
        <f t="shared" si="7"/>
        <v>0</v>
      </c>
      <c r="F84" s="149"/>
      <c r="G84" s="98">
        <f t="shared" si="8"/>
        <v>0</v>
      </c>
      <c r="H84" s="220">
        <f t="shared" si="9"/>
        <v>0</v>
      </c>
      <c r="I84" s="221"/>
      <c r="K84" s="97">
        <v>24</v>
      </c>
      <c r="L84" s="149"/>
      <c r="M84" s="149"/>
      <c r="N84" s="98">
        <f t="shared" si="10"/>
        <v>0</v>
      </c>
      <c r="O84" s="149"/>
      <c r="P84" s="98">
        <f t="shared" si="11"/>
        <v>0</v>
      </c>
      <c r="Q84" s="220">
        <f t="shared" si="12"/>
        <v>0</v>
      </c>
      <c r="R84" s="221"/>
      <c r="S84" s="152"/>
    </row>
    <row r="85" spans="1:19" x14ac:dyDescent="0.2">
      <c r="A85" s="151"/>
      <c r="B85" s="97">
        <v>25</v>
      </c>
      <c r="C85" s="149"/>
      <c r="D85" s="149"/>
      <c r="E85" s="98">
        <f t="shared" si="7"/>
        <v>0</v>
      </c>
      <c r="F85" s="149"/>
      <c r="G85" s="98">
        <f t="shared" si="8"/>
        <v>0</v>
      </c>
      <c r="H85" s="220">
        <f t="shared" si="9"/>
        <v>0</v>
      </c>
      <c r="I85" s="221"/>
      <c r="K85" s="97">
        <v>25</v>
      </c>
      <c r="L85" s="149"/>
      <c r="M85" s="149"/>
      <c r="N85" s="98">
        <f t="shared" si="10"/>
        <v>0</v>
      </c>
      <c r="O85" s="149"/>
      <c r="P85" s="98">
        <f t="shared" si="11"/>
        <v>0</v>
      </c>
      <c r="Q85" s="220">
        <f t="shared" si="12"/>
        <v>0</v>
      </c>
      <c r="R85" s="221"/>
      <c r="S85" s="152"/>
    </row>
    <row r="86" spans="1:19" x14ac:dyDescent="0.2">
      <c r="A86" s="151"/>
      <c r="B86" s="97">
        <v>26</v>
      </c>
      <c r="C86" s="149"/>
      <c r="D86" s="149"/>
      <c r="E86" s="98">
        <f t="shared" si="7"/>
        <v>0</v>
      </c>
      <c r="F86" s="149"/>
      <c r="G86" s="98">
        <f t="shared" si="8"/>
        <v>0</v>
      </c>
      <c r="H86" s="220">
        <f t="shared" si="9"/>
        <v>0</v>
      </c>
      <c r="I86" s="221"/>
      <c r="K86" s="97">
        <v>26</v>
      </c>
      <c r="L86" s="149"/>
      <c r="M86" s="149"/>
      <c r="N86" s="98">
        <f t="shared" si="10"/>
        <v>0</v>
      </c>
      <c r="O86" s="149"/>
      <c r="P86" s="98">
        <f t="shared" si="11"/>
        <v>0</v>
      </c>
      <c r="Q86" s="220">
        <f t="shared" si="12"/>
        <v>0</v>
      </c>
      <c r="R86" s="221"/>
      <c r="S86" s="152"/>
    </row>
    <row r="87" spans="1:19" x14ac:dyDescent="0.2">
      <c r="A87" s="151"/>
      <c r="B87" s="97">
        <v>27</v>
      </c>
      <c r="C87" s="149"/>
      <c r="D87" s="149"/>
      <c r="E87" s="98">
        <f t="shared" si="7"/>
        <v>0</v>
      </c>
      <c r="F87" s="149"/>
      <c r="G87" s="98">
        <f t="shared" si="8"/>
        <v>0</v>
      </c>
      <c r="H87" s="220">
        <f t="shared" si="9"/>
        <v>0</v>
      </c>
      <c r="I87" s="221"/>
      <c r="K87" s="97">
        <v>27</v>
      </c>
      <c r="L87" s="149"/>
      <c r="M87" s="149"/>
      <c r="N87" s="98">
        <f t="shared" si="10"/>
        <v>0</v>
      </c>
      <c r="O87" s="149"/>
      <c r="P87" s="98">
        <f t="shared" si="11"/>
        <v>0</v>
      </c>
      <c r="Q87" s="220">
        <f t="shared" si="12"/>
        <v>0</v>
      </c>
      <c r="R87" s="221"/>
      <c r="S87" s="152"/>
    </row>
    <row r="88" spans="1:19" x14ac:dyDescent="0.2">
      <c r="A88" s="151"/>
      <c r="B88" s="97">
        <v>28</v>
      </c>
      <c r="C88" s="149"/>
      <c r="D88" s="149"/>
      <c r="E88" s="98">
        <f t="shared" si="7"/>
        <v>0</v>
      </c>
      <c r="F88" s="149"/>
      <c r="G88" s="98">
        <f t="shared" si="8"/>
        <v>0</v>
      </c>
      <c r="H88" s="220">
        <f t="shared" si="9"/>
        <v>0</v>
      </c>
      <c r="I88" s="221"/>
      <c r="K88" s="97">
        <v>28</v>
      </c>
      <c r="L88" s="149"/>
      <c r="M88" s="149"/>
      <c r="N88" s="98">
        <f t="shared" si="10"/>
        <v>0</v>
      </c>
      <c r="O88" s="149"/>
      <c r="P88" s="98">
        <f t="shared" si="11"/>
        <v>0</v>
      </c>
      <c r="Q88" s="220">
        <f t="shared" si="12"/>
        <v>0</v>
      </c>
      <c r="R88" s="221"/>
      <c r="S88" s="152"/>
    </row>
    <row r="89" spans="1:19" x14ac:dyDescent="0.2">
      <c r="A89" s="151"/>
      <c r="B89" s="97">
        <v>29</v>
      </c>
      <c r="C89" s="149"/>
      <c r="D89" s="149"/>
      <c r="E89" s="98">
        <f t="shared" si="7"/>
        <v>0</v>
      </c>
      <c r="F89" s="149"/>
      <c r="G89" s="98">
        <f t="shared" si="8"/>
        <v>0</v>
      </c>
      <c r="H89" s="220">
        <f t="shared" si="9"/>
        <v>0</v>
      </c>
      <c r="I89" s="221"/>
      <c r="K89" s="97">
        <v>29</v>
      </c>
      <c r="L89" s="149"/>
      <c r="M89" s="149"/>
      <c r="N89" s="98">
        <f t="shared" si="10"/>
        <v>0</v>
      </c>
      <c r="O89" s="149"/>
      <c r="P89" s="98">
        <f t="shared" si="11"/>
        <v>0</v>
      </c>
      <c r="Q89" s="220">
        <f t="shared" si="12"/>
        <v>0</v>
      </c>
      <c r="R89" s="221"/>
      <c r="S89" s="152"/>
    </row>
    <row r="90" spans="1:19" x14ac:dyDescent="0.2">
      <c r="A90" s="151"/>
      <c r="B90" s="97">
        <v>30</v>
      </c>
      <c r="C90" s="149"/>
      <c r="D90" s="149"/>
      <c r="E90" s="98">
        <f t="shared" si="7"/>
        <v>0</v>
      </c>
      <c r="F90" s="149"/>
      <c r="G90" s="98">
        <f t="shared" si="8"/>
        <v>0</v>
      </c>
      <c r="H90" s="220">
        <f t="shared" si="9"/>
        <v>0</v>
      </c>
      <c r="I90" s="221"/>
      <c r="K90" s="97">
        <v>30</v>
      </c>
      <c r="L90" s="149"/>
      <c r="M90" s="149"/>
      <c r="N90" s="98">
        <f t="shared" si="10"/>
        <v>0</v>
      </c>
      <c r="O90" s="149"/>
      <c r="P90" s="98">
        <f t="shared" si="11"/>
        <v>0</v>
      </c>
      <c r="Q90" s="220">
        <f t="shared" si="12"/>
        <v>0</v>
      </c>
      <c r="R90" s="221"/>
      <c r="S90" s="152"/>
    </row>
    <row r="91" spans="1:19" x14ac:dyDescent="0.2">
      <c r="A91" s="151"/>
      <c r="B91" s="97">
        <v>31</v>
      </c>
      <c r="C91" s="149"/>
      <c r="D91" s="149"/>
      <c r="E91" s="98">
        <f t="shared" si="7"/>
        <v>0</v>
      </c>
      <c r="F91" s="149"/>
      <c r="G91" s="98">
        <f t="shared" si="8"/>
        <v>0</v>
      </c>
      <c r="H91" s="220">
        <f t="shared" si="9"/>
        <v>0</v>
      </c>
      <c r="I91" s="221"/>
      <c r="K91" s="97">
        <v>31</v>
      </c>
      <c r="L91" s="149"/>
      <c r="M91" s="149"/>
      <c r="N91" s="98">
        <f t="shared" si="10"/>
        <v>0</v>
      </c>
      <c r="O91" s="149"/>
      <c r="P91" s="98">
        <f t="shared" si="11"/>
        <v>0</v>
      </c>
      <c r="Q91" s="220">
        <f t="shared" si="12"/>
        <v>0</v>
      </c>
      <c r="R91" s="221"/>
      <c r="S91" s="152"/>
    </row>
    <row r="92" spans="1:19" x14ac:dyDescent="0.2">
      <c r="A92" s="151"/>
      <c r="B92" s="97">
        <v>32</v>
      </c>
      <c r="C92" s="149"/>
      <c r="D92" s="149"/>
      <c r="E92" s="98">
        <f t="shared" si="7"/>
        <v>0</v>
      </c>
      <c r="F92" s="149"/>
      <c r="G92" s="98">
        <f t="shared" si="8"/>
        <v>0</v>
      </c>
      <c r="H92" s="220">
        <f t="shared" si="9"/>
        <v>0</v>
      </c>
      <c r="I92" s="221"/>
      <c r="K92" s="97">
        <v>32</v>
      </c>
      <c r="L92" s="149"/>
      <c r="M92" s="149"/>
      <c r="N92" s="98">
        <f t="shared" si="10"/>
        <v>0</v>
      </c>
      <c r="O92" s="149"/>
      <c r="P92" s="98">
        <f t="shared" si="11"/>
        <v>0</v>
      </c>
      <c r="Q92" s="220">
        <f t="shared" si="12"/>
        <v>0</v>
      </c>
      <c r="R92" s="221"/>
      <c r="S92" s="152"/>
    </row>
    <row r="93" spans="1:19" x14ac:dyDescent="0.2">
      <c r="A93" s="151"/>
      <c r="B93" s="97">
        <v>33</v>
      </c>
      <c r="C93" s="149"/>
      <c r="D93" s="149"/>
      <c r="E93" s="98">
        <f t="shared" si="7"/>
        <v>0</v>
      </c>
      <c r="F93" s="149"/>
      <c r="G93" s="98">
        <f t="shared" si="8"/>
        <v>0</v>
      </c>
      <c r="H93" s="220">
        <f t="shared" si="9"/>
        <v>0</v>
      </c>
      <c r="I93" s="221"/>
      <c r="K93" s="97">
        <v>33</v>
      </c>
      <c r="L93" s="149"/>
      <c r="M93" s="149"/>
      <c r="N93" s="98">
        <f t="shared" si="10"/>
        <v>0</v>
      </c>
      <c r="O93" s="149"/>
      <c r="P93" s="98">
        <f t="shared" si="11"/>
        <v>0</v>
      </c>
      <c r="Q93" s="220">
        <f t="shared" si="12"/>
        <v>0</v>
      </c>
      <c r="R93" s="221"/>
      <c r="S93" s="152"/>
    </row>
    <row r="94" spans="1:19" x14ac:dyDescent="0.2">
      <c r="A94" s="151"/>
      <c r="B94" s="97">
        <v>34</v>
      </c>
      <c r="C94" s="149"/>
      <c r="D94" s="149"/>
      <c r="E94" s="98">
        <f t="shared" si="7"/>
        <v>0</v>
      </c>
      <c r="F94" s="149"/>
      <c r="G94" s="98">
        <f t="shared" si="8"/>
        <v>0</v>
      </c>
      <c r="H94" s="220">
        <f t="shared" si="9"/>
        <v>0</v>
      </c>
      <c r="I94" s="221"/>
      <c r="K94" s="97">
        <v>34</v>
      </c>
      <c r="L94" s="149"/>
      <c r="M94" s="149"/>
      <c r="N94" s="98">
        <f t="shared" si="10"/>
        <v>0</v>
      </c>
      <c r="O94" s="149"/>
      <c r="P94" s="98">
        <f t="shared" si="11"/>
        <v>0</v>
      </c>
      <c r="Q94" s="220">
        <f t="shared" si="12"/>
        <v>0</v>
      </c>
      <c r="R94" s="221"/>
      <c r="S94" s="152"/>
    </row>
    <row r="95" spans="1:19" x14ac:dyDescent="0.2">
      <c r="A95" s="151"/>
      <c r="B95" s="97">
        <v>35</v>
      </c>
      <c r="C95" s="149"/>
      <c r="D95" s="149"/>
      <c r="E95" s="98">
        <f t="shared" si="7"/>
        <v>0</v>
      </c>
      <c r="F95" s="149"/>
      <c r="G95" s="98">
        <f t="shared" si="8"/>
        <v>0</v>
      </c>
      <c r="H95" s="220">
        <f t="shared" si="9"/>
        <v>0</v>
      </c>
      <c r="I95" s="221"/>
      <c r="K95" s="97">
        <v>35</v>
      </c>
      <c r="L95" s="149"/>
      <c r="M95" s="149"/>
      <c r="N95" s="98">
        <f t="shared" si="10"/>
        <v>0</v>
      </c>
      <c r="O95" s="149"/>
      <c r="P95" s="98">
        <f t="shared" si="11"/>
        <v>0</v>
      </c>
      <c r="Q95" s="220">
        <f t="shared" si="12"/>
        <v>0</v>
      </c>
      <c r="R95" s="221"/>
      <c r="S95" s="152"/>
    </row>
    <row r="96" spans="1:19" x14ac:dyDescent="0.2">
      <c r="A96" s="151"/>
      <c r="B96" s="97">
        <v>36</v>
      </c>
      <c r="C96" s="149"/>
      <c r="D96" s="149"/>
      <c r="E96" s="98">
        <f t="shared" si="7"/>
        <v>0</v>
      </c>
      <c r="F96" s="149"/>
      <c r="G96" s="98">
        <f>E96-F96</f>
        <v>0</v>
      </c>
      <c r="H96" s="220">
        <f t="shared" si="9"/>
        <v>0</v>
      </c>
      <c r="I96" s="221"/>
      <c r="K96" s="97">
        <v>36</v>
      </c>
      <c r="L96" s="149"/>
      <c r="M96" s="149"/>
      <c r="N96" s="98">
        <f t="shared" si="10"/>
        <v>0</v>
      </c>
      <c r="O96" s="149"/>
      <c r="P96" s="98">
        <f>N96-O96</f>
        <v>0</v>
      </c>
      <c r="Q96" s="220">
        <f t="shared" si="12"/>
        <v>0</v>
      </c>
      <c r="R96" s="221"/>
      <c r="S96" s="152"/>
    </row>
    <row r="97" spans="1:19" x14ac:dyDescent="0.2">
      <c r="A97" s="151"/>
      <c r="B97" s="97">
        <v>37</v>
      </c>
      <c r="C97" s="149"/>
      <c r="D97" s="149"/>
      <c r="E97" s="98">
        <f t="shared" si="7"/>
        <v>0</v>
      </c>
      <c r="F97" s="149"/>
      <c r="G97" s="98">
        <f t="shared" ref="G97:G104" si="13">E97-F97</f>
        <v>0</v>
      </c>
      <c r="H97" s="220">
        <f t="shared" si="9"/>
        <v>0</v>
      </c>
      <c r="I97" s="221"/>
      <c r="K97" s="97">
        <v>37</v>
      </c>
      <c r="L97" s="149"/>
      <c r="M97" s="149"/>
      <c r="N97" s="98">
        <f t="shared" si="10"/>
        <v>0</v>
      </c>
      <c r="O97" s="149"/>
      <c r="P97" s="98">
        <f t="shared" ref="P97:P104" si="14">N97-O97</f>
        <v>0</v>
      </c>
      <c r="Q97" s="220">
        <f t="shared" si="12"/>
        <v>0</v>
      </c>
      <c r="R97" s="221"/>
      <c r="S97" s="152"/>
    </row>
    <row r="98" spans="1:19" x14ac:dyDescent="0.2">
      <c r="A98" s="151"/>
      <c r="B98" s="97">
        <v>38</v>
      </c>
      <c r="C98" s="149"/>
      <c r="D98" s="149"/>
      <c r="E98" s="98">
        <f t="shared" si="7"/>
        <v>0</v>
      </c>
      <c r="F98" s="149"/>
      <c r="G98" s="98">
        <f t="shared" si="13"/>
        <v>0</v>
      </c>
      <c r="H98" s="220">
        <f t="shared" si="9"/>
        <v>0</v>
      </c>
      <c r="I98" s="221"/>
      <c r="K98" s="97">
        <v>38</v>
      </c>
      <c r="L98" s="149"/>
      <c r="M98" s="149"/>
      <c r="N98" s="98">
        <f t="shared" si="10"/>
        <v>0</v>
      </c>
      <c r="O98" s="149"/>
      <c r="P98" s="98">
        <f t="shared" si="14"/>
        <v>0</v>
      </c>
      <c r="Q98" s="220">
        <f t="shared" si="12"/>
        <v>0</v>
      </c>
      <c r="R98" s="221"/>
      <c r="S98" s="152"/>
    </row>
    <row r="99" spans="1:19" x14ac:dyDescent="0.2">
      <c r="A99" s="151"/>
      <c r="B99" s="97">
        <v>39</v>
      </c>
      <c r="C99" s="149"/>
      <c r="D99" s="149"/>
      <c r="E99" s="98">
        <f t="shared" si="7"/>
        <v>0</v>
      </c>
      <c r="F99" s="149"/>
      <c r="G99" s="98">
        <f t="shared" si="13"/>
        <v>0</v>
      </c>
      <c r="H99" s="220">
        <f t="shared" si="9"/>
        <v>0</v>
      </c>
      <c r="I99" s="221"/>
      <c r="K99" s="97">
        <v>39</v>
      </c>
      <c r="L99" s="149"/>
      <c r="M99" s="149"/>
      <c r="N99" s="98">
        <f t="shared" si="10"/>
        <v>0</v>
      </c>
      <c r="O99" s="149"/>
      <c r="P99" s="98">
        <f t="shared" si="14"/>
        <v>0</v>
      </c>
      <c r="Q99" s="220">
        <f t="shared" si="12"/>
        <v>0</v>
      </c>
      <c r="R99" s="221"/>
      <c r="S99" s="152"/>
    </row>
    <row r="100" spans="1:19" x14ac:dyDescent="0.2">
      <c r="A100" s="151"/>
      <c r="B100" s="97">
        <v>40</v>
      </c>
      <c r="C100" s="149"/>
      <c r="D100" s="149"/>
      <c r="E100" s="98">
        <f t="shared" si="7"/>
        <v>0</v>
      </c>
      <c r="F100" s="149"/>
      <c r="G100" s="98">
        <f t="shared" si="13"/>
        <v>0</v>
      </c>
      <c r="H100" s="220">
        <f t="shared" si="9"/>
        <v>0</v>
      </c>
      <c r="I100" s="221"/>
      <c r="K100" s="97">
        <v>40</v>
      </c>
      <c r="L100" s="149"/>
      <c r="M100" s="149"/>
      <c r="N100" s="98">
        <f t="shared" si="10"/>
        <v>0</v>
      </c>
      <c r="O100" s="149"/>
      <c r="P100" s="98">
        <f t="shared" si="14"/>
        <v>0</v>
      </c>
      <c r="Q100" s="220">
        <f t="shared" si="12"/>
        <v>0</v>
      </c>
      <c r="R100" s="221"/>
      <c r="S100" s="152"/>
    </row>
    <row r="101" spans="1:19" x14ac:dyDescent="0.2">
      <c r="A101" s="151"/>
      <c r="B101" s="97">
        <v>41</v>
      </c>
      <c r="C101" s="149"/>
      <c r="D101" s="149"/>
      <c r="E101" s="98">
        <f t="shared" si="7"/>
        <v>0</v>
      </c>
      <c r="F101" s="149"/>
      <c r="G101" s="98">
        <f t="shared" si="13"/>
        <v>0</v>
      </c>
      <c r="H101" s="220">
        <f t="shared" si="9"/>
        <v>0</v>
      </c>
      <c r="I101" s="221"/>
      <c r="K101" s="97">
        <v>41</v>
      </c>
      <c r="L101" s="149"/>
      <c r="M101" s="149"/>
      <c r="N101" s="98">
        <f t="shared" si="10"/>
        <v>0</v>
      </c>
      <c r="O101" s="149"/>
      <c r="P101" s="98">
        <f t="shared" si="14"/>
        <v>0</v>
      </c>
      <c r="Q101" s="220">
        <f t="shared" si="12"/>
        <v>0</v>
      </c>
      <c r="R101" s="221"/>
      <c r="S101" s="152"/>
    </row>
    <row r="102" spans="1:19" x14ac:dyDescent="0.2">
      <c r="A102" s="151"/>
      <c r="B102" s="97">
        <v>42</v>
      </c>
      <c r="C102" s="149"/>
      <c r="D102" s="149"/>
      <c r="E102" s="98">
        <f t="shared" si="7"/>
        <v>0</v>
      </c>
      <c r="F102" s="149"/>
      <c r="G102" s="98">
        <f t="shared" si="13"/>
        <v>0</v>
      </c>
      <c r="H102" s="220">
        <f t="shared" si="9"/>
        <v>0</v>
      </c>
      <c r="I102" s="221"/>
      <c r="K102" s="97">
        <v>42</v>
      </c>
      <c r="L102" s="149"/>
      <c r="M102" s="149"/>
      <c r="N102" s="98">
        <f t="shared" si="10"/>
        <v>0</v>
      </c>
      <c r="O102" s="149"/>
      <c r="P102" s="98">
        <f t="shared" si="14"/>
        <v>0</v>
      </c>
      <c r="Q102" s="220">
        <f t="shared" si="12"/>
        <v>0</v>
      </c>
      <c r="R102" s="221"/>
      <c r="S102" s="152"/>
    </row>
    <row r="103" spans="1:19" x14ac:dyDescent="0.2">
      <c r="A103" s="151"/>
      <c r="B103" s="97">
        <v>43</v>
      </c>
      <c r="C103" s="149"/>
      <c r="D103" s="149"/>
      <c r="E103" s="98">
        <f t="shared" si="7"/>
        <v>0</v>
      </c>
      <c r="F103" s="149"/>
      <c r="G103" s="98">
        <f t="shared" si="13"/>
        <v>0</v>
      </c>
      <c r="H103" s="220">
        <f t="shared" si="9"/>
        <v>0</v>
      </c>
      <c r="I103" s="221"/>
      <c r="K103" s="97">
        <v>43</v>
      </c>
      <c r="L103" s="149"/>
      <c r="M103" s="149"/>
      <c r="N103" s="98">
        <f t="shared" si="10"/>
        <v>0</v>
      </c>
      <c r="O103" s="149"/>
      <c r="P103" s="98">
        <f t="shared" si="14"/>
        <v>0</v>
      </c>
      <c r="Q103" s="220">
        <f t="shared" si="12"/>
        <v>0</v>
      </c>
      <c r="R103" s="221"/>
      <c r="S103" s="152"/>
    </row>
    <row r="104" spans="1:19" x14ac:dyDescent="0.2">
      <c r="A104" s="151"/>
      <c r="B104" s="111">
        <v>44</v>
      </c>
      <c r="C104" s="150"/>
      <c r="D104" s="150"/>
      <c r="E104" s="112">
        <f t="shared" si="7"/>
        <v>0</v>
      </c>
      <c r="F104" s="150"/>
      <c r="G104" s="112">
        <f t="shared" si="13"/>
        <v>0</v>
      </c>
      <c r="H104" s="224">
        <f t="shared" si="9"/>
        <v>0</v>
      </c>
      <c r="I104" s="225"/>
      <c r="K104" s="111">
        <v>44</v>
      </c>
      <c r="L104" s="150"/>
      <c r="M104" s="150"/>
      <c r="N104" s="112">
        <f t="shared" si="10"/>
        <v>0</v>
      </c>
      <c r="O104" s="150"/>
      <c r="P104" s="112">
        <f t="shared" si="14"/>
        <v>0</v>
      </c>
      <c r="Q104" s="224">
        <f t="shared" si="12"/>
        <v>0</v>
      </c>
      <c r="R104" s="225"/>
      <c r="S104" s="152"/>
    </row>
    <row r="105" spans="1:19" ht="18" customHeight="1" thickBot="1" x14ac:dyDescent="0.3">
      <c r="B105" s="116" t="s">
        <v>169</v>
      </c>
      <c r="C105" s="113"/>
      <c r="D105" s="114"/>
      <c r="E105" s="113"/>
      <c r="F105" s="115"/>
      <c r="G105" s="110">
        <f>SUM(G61:G104)</f>
        <v>0</v>
      </c>
      <c r="H105" s="226">
        <f>SUM(H61:H104)</f>
        <v>0</v>
      </c>
      <c r="I105" s="227"/>
      <c r="K105" s="116" t="s">
        <v>169</v>
      </c>
      <c r="L105" s="113"/>
      <c r="M105" s="114"/>
      <c r="N105" s="113"/>
      <c r="O105" s="115"/>
      <c r="P105" s="110">
        <f>SUM(P61:P104)</f>
        <v>0</v>
      </c>
      <c r="Q105" s="226">
        <f>SUM(Q61:Q104)</f>
        <v>0</v>
      </c>
      <c r="R105" s="227"/>
      <c r="S105" s="106"/>
    </row>
    <row r="106" spans="1:19" x14ac:dyDescent="0.2">
      <c r="R106" s="153"/>
      <c r="S106" s="151"/>
    </row>
    <row r="113" spans="1:2" x14ac:dyDescent="0.2">
      <c r="A113" s="5">
        <v>1</v>
      </c>
      <c r="B113" s="127" t="s">
        <v>170</v>
      </c>
    </row>
    <row r="114" spans="1:2" x14ac:dyDescent="0.2">
      <c r="A114" s="5">
        <v>2</v>
      </c>
      <c r="B114" s="127" t="s">
        <v>171</v>
      </c>
    </row>
  </sheetData>
  <sheetProtection algorithmName="SHA-512" hashValue="vtZZgbU5pVwTbYAh9UbBtaJWrj4CeTDJ3K3mFRWIsZdXTvfEihnbY9YBAp7q7cpYriZuUrjNGihqA1Ej1zRx/g==" saltValue="hqd8VlyFZU4n0o7+wu5qYw==" spinCount="100000" sheet="1"/>
  <mergeCells count="188">
    <mergeCell ref="H105:I105"/>
    <mergeCell ref="Q105:R105"/>
    <mergeCell ref="H102:I102"/>
    <mergeCell ref="Q102:R102"/>
    <mergeCell ref="H103:I103"/>
    <mergeCell ref="Q103:R103"/>
    <mergeCell ref="H97:I97"/>
    <mergeCell ref="Q97:R97"/>
    <mergeCell ref="H100:I100"/>
    <mergeCell ref="Q100:R100"/>
    <mergeCell ref="H101:I101"/>
    <mergeCell ref="Q101:R101"/>
    <mergeCell ref="H98:I98"/>
    <mergeCell ref="Q98:R98"/>
    <mergeCell ref="H99:I99"/>
    <mergeCell ref="Q99:R99"/>
    <mergeCell ref="H104:I104"/>
    <mergeCell ref="Q104:R104"/>
    <mergeCell ref="H92:I92"/>
    <mergeCell ref="Q92:R92"/>
    <mergeCell ref="H93:I93"/>
    <mergeCell ref="Q93:R93"/>
    <mergeCell ref="H90:I90"/>
    <mergeCell ref="Q90:R90"/>
    <mergeCell ref="H91:I91"/>
    <mergeCell ref="Q91:R91"/>
    <mergeCell ref="H96:I96"/>
    <mergeCell ref="Q96:R96"/>
    <mergeCell ref="H94:I94"/>
    <mergeCell ref="Q94:R94"/>
    <mergeCell ref="H95:I95"/>
    <mergeCell ref="Q95:R95"/>
    <mergeCell ref="H85:I85"/>
    <mergeCell ref="Q85:R85"/>
    <mergeCell ref="H82:I82"/>
    <mergeCell ref="Q82:R82"/>
    <mergeCell ref="H83:I83"/>
    <mergeCell ref="Q83:R83"/>
    <mergeCell ref="H88:I88"/>
    <mergeCell ref="Q88:R88"/>
    <mergeCell ref="H89:I89"/>
    <mergeCell ref="Q89:R89"/>
    <mergeCell ref="H86:I86"/>
    <mergeCell ref="Q86:R86"/>
    <mergeCell ref="H87:I87"/>
    <mergeCell ref="Q87:R87"/>
    <mergeCell ref="H80:I80"/>
    <mergeCell ref="Q80:R80"/>
    <mergeCell ref="H81:I81"/>
    <mergeCell ref="Q81:R81"/>
    <mergeCell ref="H78:I78"/>
    <mergeCell ref="Q78:R78"/>
    <mergeCell ref="H79:I79"/>
    <mergeCell ref="Q79:R79"/>
    <mergeCell ref="H84:I84"/>
    <mergeCell ref="Q84:R84"/>
    <mergeCell ref="H73:I73"/>
    <mergeCell ref="Q73:R73"/>
    <mergeCell ref="H70:I70"/>
    <mergeCell ref="Q70:R70"/>
    <mergeCell ref="H71:I71"/>
    <mergeCell ref="Q71:R71"/>
    <mergeCell ref="H76:I76"/>
    <mergeCell ref="Q76:R76"/>
    <mergeCell ref="H77:I77"/>
    <mergeCell ref="Q77:R77"/>
    <mergeCell ref="H74:I74"/>
    <mergeCell ref="Q74:R74"/>
    <mergeCell ref="H75:I75"/>
    <mergeCell ref="Q75:R75"/>
    <mergeCell ref="H68:I68"/>
    <mergeCell ref="Q68:R68"/>
    <mergeCell ref="H69:I69"/>
    <mergeCell ref="Q69:R69"/>
    <mergeCell ref="H66:I66"/>
    <mergeCell ref="Q66:R66"/>
    <mergeCell ref="H67:I67"/>
    <mergeCell ref="Q67:R67"/>
    <mergeCell ref="H72:I72"/>
    <mergeCell ref="Q72:R72"/>
    <mergeCell ref="H61:I61"/>
    <mergeCell ref="Q61:R61"/>
    <mergeCell ref="H53:I53"/>
    <mergeCell ref="Q53:R53"/>
    <mergeCell ref="H59:I59"/>
    <mergeCell ref="Q59:R59"/>
    <mergeCell ref="H64:I64"/>
    <mergeCell ref="Q64:R64"/>
    <mergeCell ref="H65:I65"/>
    <mergeCell ref="Q65:R65"/>
    <mergeCell ref="H62:I62"/>
    <mergeCell ref="Q62:R62"/>
    <mergeCell ref="H63:I63"/>
    <mergeCell ref="Q63:R63"/>
    <mergeCell ref="H51:I51"/>
    <mergeCell ref="Q51:R51"/>
    <mergeCell ref="H52:I52"/>
    <mergeCell ref="Q52:R52"/>
    <mergeCell ref="H49:I49"/>
    <mergeCell ref="Q49:R49"/>
    <mergeCell ref="H50:I50"/>
    <mergeCell ref="Q50:R50"/>
    <mergeCell ref="H60:I60"/>
    <mergeCell ref="Q60:R60"/>
    <mergeCell ref="H44:I44"/>
    <mergeCell ref="Q44:R44"/>
    <mergeCell ref="H41:I41"/>
    <mergeCell ref="Q41:R41"/>
    <mergeCell ref="H42:I42"/>
    <mergeCell ref="Q42:R42"/>
    <mergeCell ref="H47:I47"/>
    <mergeCell ref="Q47:R47"/>
    <mergeCell ref="H48:I48"/>
    <mergeCell ref="Q48:R48"/>
    <mergeCell ref="H45:I45"/>
    <mergeCell ref="Q45:R45"/>
    <mergeCell ref="H46:I46"/>
    <mergeCell ref="Q46:R46"/>
    <mergeCell ref="H39:I39"/>
    <mergeCell ref="Q39:R39"/>
    <mergeCell ref="H40:I40"/>
    <mergeCell ref="Q40:R40"/>
    <mergeCell ref="H37:I37"/>
    <mergeCell ref="Q37:R37"/>
    <mergeCell ref="H38:I38"/>
    <mergeCell ref="Q38:R38"/>
    <mergeCell ref="H43:I43"/>
    <mergeCell ref="Q43:R43"/>
    <mergeCell ref="H32:I32"/>
    <mergeCell ref="Q32:R32"/>
    <mergeCell ref="H29:I29"/>
    <mergeCell ref="Q29:R29"/>
    <mergeCell ref="H30:I30"/>
    <mergeCell ref="Q30:R30"/>
    <mergeCell ref="H35:I35"/>
    <mergeCell ref="Q35:R35"/>
    <mergeCell ref="H36:I36"/>
    <mergeCell ref="Q36:R36"/>
    <mergeCell ref="H33:I33"/>
    <mergeCell ref="Q33:R33"/>
    <mergeCell ref="H34:I34"/>
    <mergeCell ref="Q34:R34"/>
    <mergeCell ref="H27:I27"/>
    <mergeCell ref="Q27:R27"/>
    <mergeCell ref="H28:I28"/>
    <mergeCell ref="Q28:R28"/>
    <mergeCell ref="H25:I25"/>
    <mergeCell ref="Q25:R25"/>
    <mergeCell ref="H26:I26"/>
    <mergeCell ref="Q26:R26"/>
    <mergeCell ref="H31:I31"/>
    <mergeCell ref="Q31:R31"/>
    <mergeCell ref="H20:I20"/>
    <mergeCell ref="Q20:R20"/>
    <mergeCell ref="H17:I17"/>
    <mergeCell ref="Q17:R17"/>
    <mergeCell ref="H18:I18"/>
    <mergeCell ref="Q18:R18"/>
    <mergeCell ref="H23:I23"/>
    <mergeCell ref="Q23:R23"/>
    <mergeCell ref="H24:I24"/>
    <mergeCell ref="Q24:R24"/>
    <mergeCell ref="H21:I21"/>
    <mergeCell ref="Q21:R21"/>
    <mergeCell ref="H22:I22"/>
    <mergeCell ref="Q22:R22"/>
    <mergeCell ref="H15:I15"/>
    <mergeCell ref="Q15:R15"/>
    <mergeCell ref="H16:I16"/>
    <mergeCell ref="Q16:R16"/>
    <mergeCell ref="H13:I13"/>
    <mergeCell ref="Q13:R13"/>
    <mergeCell ref="H14:I14"/>
    <mergeCell ref="Q14:R14"/>
    <mergeCell ref="H19:I19"/>
    <mergeCell ref="Q19:R19"/>
    <mergeCell ref="H7:I7"/>
    <mergeCell ref="Q7:R7"/>
    <mergeCell ref="H8:I8"/>
    <mergeCell ref="Q8:R8"/>
    <mergeCell ref="H11:I11"/>
    <mergeCell ref="Q11:R11"/>
    <mergeCell ref="H12:I12"/>
    <mergeCell ref="Q12:R12"/>
    <mergeCell ref="H9:I9"/>
    <mergeCell ref="Q9:R9"/>
    <mergeCell ref="H10:I10"/>
    <mergeCell ref="Q10:R10"/>
  </mergeCells>
  <printOptions horizontalCentered="1"/>
  <pageMargins left="0.59055118110236227" right="0.59055118110236227" top="0.59055118110236227" bottom="0.59055118110236227" header="0.31496062992125984" footer="0.39370078740157483"/>
  <pageSetup paperSize="9" scale="90" fitToWidth="2" fitToHeight="2" orientation="portrait" r:id="rId1"/>
  <headerFooter>
    <oddFooter>&amp;L&amp;"Arial,Standard"&amp;10Ministerium für Ländlichen Raum und Verbraucherschutz&amp;R&amp;"Arial,Standard"&amp;10Version 1.53 vom 16.06.2021</oddFooter>
  </headerFooter>
  <rowBreaks count="1" manualBreakCount="1">
    <brk id="54" min="1" max="35" man="1"/>
  </rowBreaks>
  <colBreaks count="1" manualBreakCount="1">
    <brk id="19" max="114" man="1"/>
  </col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Drop Down 1">
              <controlPr defaultSize="0" print="0" autoLine="0" autoPict="0">
                <anchor moveWithCells="1">
                  <from>
                    <xdr:col>1</xdr:col>
                    <xdr:colOff>0</xdr:colOff>
                    <xdr:row>53</xdr:row>
                    <xdr:rowOff>171450</xdr:rowOff>
                  </from>
                  <to>
                    <xdr:col>5</xdr:col>
                    <xdr:colOff>9525</xdr:colOff>
                    <xdr:row>55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114"/>
  <sheetViews>
    <sheetView zoomScaleNormal="100" zoomScaleSheetLayoutView="100" workbookViewId="0"/>
  </sheetViews>
  <sheetFormatPr baseColWidth="10" defaultColWidth="11.42578125" defaultRowHeight="14.25" x14ac:dyDescent="0.2"/>
  <cols>
    <col min="1" max="1" width="2.140625" style="5" bestFit="1" customWidth="1"/>
    <col min="2" max="2" width="7.7109375" style="5" customWidth="1"/>
    <col min="3" max="4" width="10.7109375" style="5" customWidth="1"/>
    <col min="5" max="7" width="14.7109375" style="5" customWidth="1"/>
    <col min="8" max="8" width="10.7109375" style="5" customWidth="1"/>
    <col min="9" max="9" width="4.7109375" style="5" customWidth="1"/>
    <col min="10" max="10" width="9.7109375" style="5" customWidth="1"/>
    <col min="11" max="11" width="7.7109375" style="5" customWidth="1"/>
    <col min="12" max="13" width="10.7109375" style="5" customWidth="1"/>
    <col min="14" max="16" width="14.7109375" style="5" customWidth="1"/>
    <col min="17" max="17" width="10.7109375" style="5" customWidth="1"/>
    <col min="18" max="18" width="4.7109375" style="5" customWidth="1"/>
    <col min="19" max="19" width="9.7109375" style="5" customWidth="1"/>
    <col min="20" max="20" width="7.7109375" style="5" customWidth="1"/>
    <col min="21" max="22" width="10.7109375" style="5" customWidth="1"/>
    <col min="23" max="25" width="14.7109375" style="5" customWidth="1"/>
    <col min="26" max="26" width="10.7109375" style="5" customWidth="1"/>
    <col min="27" max="27" width="4.7109375" style="5" customWidth="1"/>
    <col min="28" max="28" width="9.7109375" style="5" customWidth="1"/>
    <col min="29" max="29" width="7.7109375" style="5" customWidth="1"/>
    <col min="30" max="31" width="10.7109375" style="5" customWidth="1"/>
    <col min="32" max="34" width="14.7109375" style="5" customWidth="1"/>
    <col min="35" max="35" width="10.7109375" style="5" customWidth="1"/>
    <col min="36" max="36" width="4.7109375" style="5" customWidth="1"/>
    <col min="37" max="38" width="11.42578125" style="5"/>
    <col min="39" max="40" width="18.5703125" style="5" customWidth="1"/>
    <col min="41" max="16384" width="11.42578125" style="5"/>
  </cols>
  <sheetData>
    <row r="1" spans="1:43" ht="20.25" x14ac:dyDescent="0.3">
      <c r="A1" s="151"/>
      <c r="B1" s="95" t="s">
        <v>151</v>
      </c>
      <c r="C1" s="9"/>
      <c r="D1" s="9"/>
      <c r="E1" s="9"/>
      <c r="F1" s="9"/>
      <c r="G1" s="9"/>
    </row>
    <row r="3" spans="1:43" ht="18" x14ac:dyDescent="0.25">
      <c r="B3" s="96" t="s">
        <v>152</v>
      </c>
      <c r="C3" s="103"/>
      <c r="D3" s="103"/>
      <c r="E3" s="103"/>
      <c r="F3" s="184" t="str">
        <f>'Schweine Premium'!H1</f>
        <v/>
      </c>
      <c r="T3" s="96" t="s">
        <v>152</v>
      </c>
      <c r="U3" s="103"/>
      <c r="V3" s="103"/>
      <c r="W3" s="103"/>
    </row>
    <row r="5" spans="1:43" ht="15.75" x14ac:dyDescent="0.25">
      <c r="B5" s="107" t="s">
        <v>162</v>
      </c>
      <c r="C5" s="105"/>
      <c r="D5" s="106"/>
      <c r="E5" s="106"/>
      <c r="F5" s="106"/>
      <c r="G5" s="117" t="s">
        <v>164</v>
      </c>
      <c r="H5" s="118">
        <v>0.8</v>
      </c>
      <c r="I5" s="122" t="s">
        <v>163</v>
      </c>
      <c r="K5" s="107" t="s">
        <v>153</v>
      </c>
      <c r="L5" s="105"/>
      <c r="M5" s="106"/>
      <c r="N5" s="106"/>
      <c r="O5" s="106"/>
      <c r="P5" s="117" t="s">
        <v>164</v>
      </c>
      <c r="Q5" s="118">
        <v>0.25</v>
      </c>
      <c r="R5" s="122" t="s">
        <v>163</v>
      </c>
      <c r="S5" s="106"/>
      <c r="T5" s="107" t="s">
        <v>154</v>
      </c>
      <c r="U5" s="105"/>
      <c r="V5" s="106"/>
      <c r="W5" s="106"/>
      <c r="X5" s="106"/>
      <c r="Y5" s="117" t="s">
        <v>164</v>
      </c>
      <c r="Z5" s="118">
        <v>0.5</v>
      </c>
      <c r="AA5" s="122" t="s">
        <v>163</v>
      </c>
      <c r="AB5" s="106"/>
      <c r="AC5" s="107" t="s">
        <v>155</v>
      </c>
      <c r="AD5" s="105"/>
      <c r="AE5" s="106"/>
      <c r="AF5" s="106"/>
      <c r="AG5" s="106"/>
      <c r="AH5" s="117" t="s">
        <v>164</v>
      </c>
      <c r="AI5" s="118">
        <v>0.3</v>
      </c>
      <c r="AJ5" s="122" t="s">
        <v>163</v>
      </c>
      <c r="AK5" s="106"/>
      <c r="AL5" s="106"/>
      <c r="AM5" s="106"/>
      <c r="AN5" s="106"/>
      <c r="AO5" s="106"/>
      <c r="AP5" s="106"/>
      <c r="AQ5" s="106"/>
    </row>
    <row r="6" spans="1:43" ht="16.5" thickBot="1" x14ac:dyDescent="0.3">
      <c r="B6" s="104"/>
      <c r="C6" s="105"/>
      <c r="D6" s="106"/>
      <c r="E6" s="106"/>
      <c r="F6" s="106"/>
      <c r="G6" s="106"/>
      <c r="H6" s="106"/>
      <c r="I6" s="106"/>
      <c r="K6" s="104"/>
      <c r="L6" s="105"/>
      <c r="M6" s="106"/>
      <c r="N6" s="106"/>
      <c r="O6" s="106"/>
      <c r="P6" s="106"/>
      <c r="Q6" s="106"/>
      <c r="R6" s="106"/>
      <c r="S6" s="106"/>
      <c r="T6" s="104"/>
      <c r="U6" s="105"/>
      <c r="V6" s="106"/>
      <c r="W6" s="106"/>
      <c r="X6" s="106"/>
      <c r="Y6" s="106"/>
      <c r="Z6" s="106"/>
      <c r="AA6" s="106"/>
      <c r="AB6" s="106"/>
      <c r="AC6" s="104"/>
      <c r="AD6" s="105"/>
      <c r="AE6" s="106"/>
      <c r="AF6" s="106"/>
      <c r="AG6" s="106"/>
      <c r="AH6" s="106"/>
      <c r="AI6" s="106"/>
      <c r="AJ6" s="106"/>
      <c r="AK6" s="106"/>
      <c r="AL6" s="106"/>
      <c r="AM6" s="106"/>
      <c r="AN6" s="106"/>
      <c r="AO6" s="106"/>
      <c r="AP6" s="106"/>
      <c r="AQ6" s="106"/>
    </row>
    <row r="7" spans="1:43" ht="31.5" customHeight="1" x14ac:dyDescent="0.2">
      <c r="B7" s="119" t="s">
        <v>160</v>
      </c>
      <c r="C7" s="120" t="s">
        <v>156</v>
      </c>
      <c r="D7" s="120" t="s">
        <v>157</v>
      </c>
      <c r="E7" s="108" t="s">
        <v>158</v>
      </c>
      <c r="F7" s="109" t="s">
        <v>168</v>
      </c>
      <c r="G7" s="109" t="s">
        <v>161</v>
      </c>
      <c r="H7" s="216" t="s">
        <v>159</v>
      </c>
      <c r="I7" s="217"/>
      <c r="K7" s="119" t="s">
        <v>160</v>
      </c>
      <c r="L7" s="120" t="s">
        <v>156</v>
      </c>
      <c r="M7" s="120" t="s">
        <v>157</v>
      </c>
      <c r="N7" s="108" t="s">
        <v>158</v>
      </c>
      <c r="O7" s="109" t="s">
        <v>168</v>
      </c>
      <c r="P7" s="109" t="s">
        <v>161</v>
      </c>
      <c r="Q7" s="216" t="s">
        <v>159</v>
      </c>
      <c r="R7" s="217"/>
      <c r="S7" s="126"/>
      <c r="T7" s="119" t="s">
        <v>160</v>
      </c>
      <c r="U7" s="120" t="s">
        <v>156</v>
      </c>
      <c r="V7" s="120" t="s">
        <v>157</v>
      </c>
      <c r="W7" s="108" t="s">
        <v>158</v>
      </c>
      <c r="X7" s="109" t="s">
        <v>168</v>
      </c>
      <c r="Y7" s="109" t="s">
        <v>161</v>
      </c>
      <c r="Z7" s="216" t="s">
        <v>159</v>
      </c>
      <c r="AA7" s="217"/>
      <c r="AB7" s="125"/>
      <c r="AC7" s="119" t="s">
        <v>160</v>
      </c>
      <c r="AD7" s="120" t="s">
        <v>156</v>
      </c>
      <c r="AE7" s="120" t="s">
        <v>157</v>
      </c>
      <c r="AF7" s="108" t="s">
        <v>158</v>
      </c>
      <c r="AG7" s="109" t="s">
        <v>168</v>
      </c>
      <c r="AH7" s="109" t="s">
        <v>161</v>
      </c>
      <c r="AI7" s="216" t="s">
        <v>159</v>
      </c>
      <c r="AJ7" s="217"/>
      <c r="AK7" s="123"/>
      <c r="AL7" s="124"/>
      <c r="AM7" s="125"/>
      <c r="AN7" s="126"/>
      <c r="AO7" s="126"/>
      <c r="AP7" s="126"/>
      <c r="AQ7" s="125"/>
    </row>
    <row r="8" spans="1:43" ht="18" x14ac:dyDescent="0.2">
      <c r="B8" s="101"/>
      <c r="C8" s="121" t="s">
        <v>166</v>
      </c>
      <c r="D8" s="121" t="s">
        <v>166</v>
      </c>
      <c r="E8" s="121" t="s">
        <v>165</v>
      </c>
      <c r="F8" s="121" t="s">
        <v>165</v>
      </c>
      <c r="G8" s="102" t="s">
        <v>165</v>
      </c>
      <c r="H8" s="218" t="s">
        <v>167</v>
      </c>
      <c r="I8" s="219"/>
      <c r="K8" s="101"/>
      <c r="L8" s="121" t="s">
        <v>166</v>
      </c>
      <c r="M8" s="121" t="s">
        <v>166</v>
      </c>
      <c r="N8" s="121" t="s">
        <v>165</v>
      </c>
      <c r="O8" s="121" t="s">
        <v>165</v>
      </c>
      <c r="P8" s="102" t="s">
        <v>165</v>
      </c>
      <c r="Q8" s="218" t="s">
        <v>167</v>
      </c>
      <c r="R8" s="219"/>
      <c r="S8" s="126"/>
      <c r="T8" s="101"/>
      <c r="U8" s="121" t="s">
        <v>166</v>
      </c>
      <c r="V8" s="121" t="s">
        <v>166</v>
      </c>
      <c r="W8" s="121" t="s">
        <v>165</v>
      </c>
      <c r="X8" s="121" t="s">
        <v>165</v>
      </c>
      <c r="Y8" s="102" t="s">
        <v>165</v>
      </c>
      <c r="Z8" s="218" t="s">
        <v>167</v>
      </c>
      <c r="AA8" s="219"/>
      <c r="AB8" s="125"/>
      <c r="AC8" s="101"/>
      <c r="AD8" s="121" t="s">
        <v>166</v>
      </c>
      <c r="AE8" s="121" t="s">
        <v>166</v>
      </c>
      <c r="AF8" s="121" t="s">
        <v>165</v>
      </c>
      <c r="AG8" s="121" t="s">
        <v>165</v>
      </c>
      <c r="AH8" s="102" t="s">
        <v>165</v>
      </c>
      <c r="AI8" s="218" t="s">
        <v>167</v>
      </c>
      <c r="AJ8" s="219"/>
      <c r="AK8" s="123"/>
      <c r="AL8" s="124"/>
      <c r="AM8" s="125"/>
      <c r="AN8" s="126"/>
      <c r="AO8" s="126"/>
      <c r="AP8" s="126"/>
      <c r="AQ8" s="125"/>
    </row>
    <row r="9" spans="1:43" x14ac:dyDescent="0.2">
      <c r="A9" s="151"/>
      <c r="B9" s="99">
        <v>1</v>
      </c>
      <c r="C9" s="148"/>
      <c r="D9" s="148"/>
      <c r="E9" s="100">
        <f>C9*D9</f>
        <v>0</v>
      </c>
      <c r="F9" s="148"/>
      <c r="G9" s="100">
        <f>E9-F9</f>
        <v>0</v>
      </c>
      <c r="H9" s="222">
        <f>ROUNDDOWN(G9/$H$5,0)</f>
        <v>0</v>
      </c>
      <c r="I9" s="223"/>
      <c r="K9" s="99">
        <v>1</v>
      </c>
      <c r="L9" s="148"/>
      <c r="M9" s="148"/>
      <c r="N9" s="100">
        <f>L9*M9</f>
        <v>0</v>
      </c>
      <c r="O9" s="148"/>
      <c r="P9" s="100">
        <f>N9-O9</f>
        <v>0</v>
      </c>
      <c r="Q9" s="222">
        <f>ROUNDDOWN(P9/$Q$5,0)</f>
        <v>0</v>
      </c>
      <c r="R9" s="223"/>
      <c r="S9" s="106"/>
      <c r="T9" s="99">
        <v>1</v>
      </c>
      <c r="U9" s="148"/>
      <c r="V9" s="148"/>
      <c r="W9" s="100">
        <f>U9*V9</f>
        <v>0</v>
      </c>
      <c r="X9" s="148"/>
      <c r="Y9" s="100">
        <f>W9-X9</f>
        <v>0</v>
      </c>
      <c r="Z9" s="222">
        <f>ROUNDDOWN(Y9/$Z$5,0)</f>
        <v>0</v>
      </c>
      <c r="AA9" s="223"/>
      <c r="AB9" s="154"/>
      <c r="AC9" s="99">
        <v>1</v>
      </c>
      <c r="AD9" s="148"/>
      <c r="AE9" s="148"/>
      <c r="AF9" s="100">
        <f>AD9*AE9</f>
        <v>0</v>
      </c>
      <c r="AG9" s="148"/>
      <c r="AH9" s="100">
        <f>AF9-AG9</f>
        <v>0</v>
      </c>
      <c r="AI9" s="222">
        <f>ROUNDDOWN(AH9/$AI$5,0)</f>
        <v>0</v>
      </c>
      <c r="AJ9" s="223"/>
      <c r="AK9" s="152"/>
      <c r="AL9" s="106"/>
      <c r="AM9" s="106"/>
      <c r="AN9" s="106"/>
      <c r="AO9" s="106"/>
      <c r="AP9" s="106"/>
      <c r="AQ9" s="106"/>
    </row>
    <row r="10" spans="1:43" x14ac:dyDescent="0.2">
      <c r="A10" s="151"/>
      <c r="B10" s="97">
        <v>2</v>
      </c>
      <c r="C10" s="149"/>
      <c r="D10" s="149"/>
      <c r="E10" s="98">
        <f t="shared" ref="E10:E52" si="0">C10*D10</f>
        <v>0</v>
      </c>
      <c r="F10" s="149"/>
      <c r="G10" s="98">
        <f t="shared" ref="G10:G52" si="1">E10-F10</f>
        <v>0</v>
      </c>
      <c r="H10" s="220">
        <f t="shared" ref="H10:H52" si="2">ROUNDDOWN(G10/$H$5,0)</f>
        <v>0</v>
      </c>
      <c r="I10" s="221"/>
      <c r="K10" s="97">
        <v>2</v>
      </c>
      <c r="L10" s="149"/>
      <c r="M10" s="149"/>
      <c r="N10" s="98">
        <f t="shared" ref="N10:N52" si="3">L10*M10</f>
        <v>0</v>
      </c>
      <c r="O10" s="149"/>
      <c r="P10" s="98">
        <f t="shared" ref="P10:P43" si="4">N10-O10</f>
        <v>0</v>
      </c>
      <c r="Q10" s="220">
        <f t="shared" ref="Q10:Q52" si="5">ROUNDDOWN(P10/$Q$5,0)</f>
        <v>0</v>
      </c>
      <c r="R10" s="221"/>
      <c r="S10" s="106"/>
      <c r="T10" s="97">
        <v>2</v>
      </c>
      <c r="U10" s="149"/>
      <c r="V10" s="149"/>
      <c r="W10" s="98">
        <f t="shared" ref="W10:W52" si="6">U10*V10</f>
        <v>0</v>
      </c>
      <c r="X10" s="149"/>
      <c r="Y10" s="98">
        <f t="shared" ref="Y10:Y43" si="7">W10-X10</f>
        <v>0</v>
      </c>
      <c r="Z10" s="220">
        <f t="shared" ref="Z10:Z52" si="8">ROUNDDOWN(Y10/$Z$5,0)</f>
        <v>0</v>
      </c>
      <c r="AA10" s="221"/>
      <c r="AB10" s="154"/>
      <c r="AC10" s="97">
        <v>2</v>
      </c>
      <c r="AD10" s="149"/>
      <c r="AE10" s="149"/>
      <c r="AF10" s="98">
        <f t="shared" ref="AF10:AF52" si="9">AD10*AE10</f>
        <v>0</v>
      </c>
      <c r="AG10" s="149"/>
      <c r="AH10" s="98">
        <f t="shared" ref="AH10:AH43" si="10">AF10-AG10</f>
        <v>0</v>
      </c>
      <c r="AI10" s="220">
        <f t="shared" ref="AI10:AI52" si="11">ROUNDDOWN(AH10/$AI$5,0)</f>
        <v>0</v>
      </c>
      <c r="AJ10" s="221"/>
      <c r="AK10" s="152"/>
      <c r="AL10" s="106"/>
      <c r="AM10" s="106"/>
      <c r="AN10" s="106"/>
      <c r="AO10" s="106"/>
      <c r="AP10" s="106"/>
      <c r="AQ10" s="106"/>
    </row>
    <row r="11" spans="1:43" x14ac:dyDescent="0.2">
      <c r="A11" s="151"/>
      <c r="B11" s="97">
        <v>3</v>
      </c>
      <c r="C11" s="149"/>
      <c r="D11" s="149"/>
      <c r="E11" s="98">
        <f t="shared" si="0"/>
        <v>0</v>
      </c>
      <c r="F11" s="149"/>
      <c r="G11" s="98">
        <f t="shared" si="1"/>
        <v>0</v>
      </c>
      <c r="H11" s="220">
        <f t="shared" si="2"/>
        <v>0</v>
      </c>
      <c r="I11" s="221"/>
      <c r="K11" s="97">
        <v>3</v>
      </c>
      <c r="L11" s="149"/>
      <c r="M11" s="149"/>
      <c r="N11" s="98">
        <f t="shared" si="3"/>
        <v>0</v>
      </c>
      <c r="O11" s="149"/>
      <c r="P11" s="98">
        <f t="shared" si="4"/>
        <v>0</v>
      </c>
      <c r="Q11" s="220">
        <f t="shared" si="5"/>
        <v>0</v>
      </c>
      <c r="R11" s="221"/>
      <c r="S11" s="106"/>
      <c r="T11" s="97">
        <v>3</v>
      </c>
      <c r="U11" s="149"/>
      <c r="V11" s="149"/>
      <c r="W11" s="98">
        <f t="shared" si="6"/>
        <v>0</v>
      </c>
      <c r="X11" s="149"/>
      <c r="Y11" s="98">
        <f t="shared" si="7"/>
        <v>0</v>
      </c>
      <c r="Z11" s="220">
        <f t="shared" si="8"/>
        <v>0</v>
      </c>
      <c r="AA11" s="221"/>
      <c r="AB11" s="154"/>
      <c r="AC11" s="97">
        <v>3</v>
      </c>
      <c r="AD11" s="149"/>
      <c r="AE11" s="149"/>
      <c r="AF11" s="98">
        <f t="shared" si="9"/>
        <v>0</v>
      </c>
      <c r="AG11" s="149"/>
      <c r="AH11" s="98">
        <f t="shared" si="10"/>
        <v>0</v>
      </c>
      <c r="AI11" s="220">
        <f t="shared" si="11"/>
        <v>0</v>
      </c>
      <c r="AJ11" s="221"/>
      <c r="AK11" s="152"/>
      <c r="AL11" s="106"/>
      <c r="AM11" s="106"/>
      <c r="AN11" s="106"/>
      <c r="AO11" s="106"/>
      <c r="AP11" s="106"/>
      <c r="AQ11" s="106"/>
    </row>
    <row r="12" spans="1:43" x14ac:dyDescent="0.2">
      <c r="A12" s="151"/>
      <c r="B12" s="97">
        <v>4</v>
      </c>
      <c r="C12" s="149"/>
      <c r="D12" s="149"/>
      <c r="E12" s="98">
        <f t="shared" si="0"/>
        <v>0</v>
      </c>
      <c r="F12" s="149"/>
      <c r="G12" s="98">
        <f t="shared" si="1"/>
        <v>0</v>
      </c>
      <c r="H12" s="220">
        <f t="shared" si="2"/>
        <v>0</v>
      </c>
      <c r="I12" s="221"/>
      <c r="K12" s="97">
        <v>4</v>
      </c>
      <c r="L12" s="149"/>
      <c r="M12" s="149"/>
      <c r="N12" s="98">
        <f t="shared" si="3"/>
        <v>0</v>
      </c>
      <c r="O12" s="149"/>
      <c r="P12" s="98">
        <f t="shared" si="4"/>
        <v>0</v>
      </c>
      <c r="Q12" s="220">
        <f t="shared" si="5"/>
        <v>0</v>
      </c>
      <c r="R12" s="221"/>
      <c r="S12" s="106"/>
      <c r="T12" s="97">
        <v>4</v>
      </c>
      <c r="U12" s="149"/>
      <c r="V12" s="149"/>
      <c r="W12" s="98">
        <f t="shared" si="6"/>
        <v>0</v>
      </c>
      <c r="X12" s="149"/>
      <c r="Y12" s="98">
        <f t="shared" si="7"/>
        <v>0</v>
      </c>
      <c r="Z12" s="220">
        <f t="shared" si="8"/>
        <v>0</v>
      </c>
      <c r="AA12" s="221"/>
      <c r="AB12" s="154"/>
      <c r="AC12" s="97">
        <v>4</v>
      </c>
      <c r="AD12" s="149"/>
      <c r="AE12" s="149"/>
      <c r="AF12" s="98">
        <f t="shared" si="9"/>
        <v>0</v>
      </c>
      <c r="AG12" s="149"/>
      <c r="AH12" s="98">
        <f t="shared" si="10"/>
        <v>0</v>
      </c>
      <c r="AI12" s="220">
        <f t="shared" si="11"/>
        <v>0</v>
      </c>
      <c r="AJ12" s="221"/>
      <c r="AK12" s="152"/>
      <c r="AL12" s="106"/>
      <c r="AM12" s="106"/>
      <c r="AN12" s="106"/>
      <c r="AO12" s="106"/>
      <c r="AP12" s="106"/>
      <c r="AQ12" s="106"/>
    </row>
    <row r="13" spans="1:43" x14ac:dyDescent="0.2">
      <c r="A13" s="151"/>
      <c r="B13" s="97">
        <v>5</v>
      </c>
      <c r="C13" s="149"/>
      <c r="D13" s="149"/>
      <c r="E13" s="98">
        <f t="shared" si="0"/>
        <v>0</v>
      </c>
      <c r="F13" s="149"/>
      <c r="G13" s="98">
        <f t="shared" si="1"/>
        <v>0</v>
      </c>
      <c r="H13" s="220">
        <f t="shared" si="2"/>
        <v>0</v>
      </c>
      <c r="I13" s="221"/>
      <c r="K13" s="97">
        <v>5</v>
      </c>
      <c r="L13" s="149"/>
      <c r="M13" s="149"/>
      <c r="N13" s="98">
        <f t="shared" si="3"/>
        <v>0</v>
      </c>
      <c r="O13" s="149"/>
      <c r="P13" s="98">
        <f t="shared" si="4"/>
        <v>0</v>
      </c>
      <c r="Q13" s="220">
        <f t="shared" si="5"/>
        <v>0</v>
      </c>
      <c r="R13" s="221"/>
      <c r="S13" s="106"/>
      <c r="T13" s="97">
        <v>5</v>
      </c>
      <c r="U13" s="149"/>
      <c r="V13" s="149"/>
      <c r="W13" s="98">
        <f t="shared" si="6"/>
        <v>0</v>
      </c>
      <c r="X13" s="149"/>
      <c r="Y13" s="98">
        <f t="shared" si="7"/>
        <v>0</v>
      </c>
      <c r="Z13" s="220">
        <f t="shared" si="8"/>
        <v>0</v>
      </c>
      <c r="AA13" s="221"/>
      <c r="AB13" s="154"/>
      <c r="AC13" s="97">
        <v>5</v>
      </c>
      <c r="AD13" s="149"/>
      <c r="AE13" s="149"/>
      <c r="AF13" s="98">
        <f t="shared" si="9"/>
        <v>0</v>
      </c>
      <c r="AG13" s="149"/>
      <c r="AH13" s="98">
        <f t="shared" si="10"/>
        <v>0</v>
      </c>
      <c r="AI13" s="220">
        <f t="shared" si="11"/>
        <v>0</v>
      </c>
      <c r="AJ13" s="221"/>
      <c r="AK13" s="152"/>
      <c r="AL13" s="106"/>
      <c r="AM13" s="106"/>
      <c r="AN13" s="106"/>
      <c r="AO13" s="106"/>
      <c r="AP13" s="106"/>
      <c r="AQ13" s="106"/>
    </row>
    <row r="14" spans="1:43" x14ac:dyDescent="0.2">
      <c r="A14" s="151"/>
      <c r="B14" s="97">
        <v>6</v>
      </c>
      <c r="C14" s="149"/>
      <c r="D14" s="149"/>
      <c r="E14" s="98">
        <f t="shared" si="0"/>
        <v>0</v>
      </c>
      <c r="F14" s="149"/>
      <c r="G14" s="98">
        <f t="shared" si="1"/>
        <v>0</v>
      </c>
      <c r="H14" s="220">
        <f t="shared" si="2"/>
        <v>0</v>
      </c>
      <c r="I14" s="221"/>
      <c r="K14" s="97">
        <v>6</v>
      </c>
      <c r="L14" s="149"/>
      <c r="M14" s="149"/>
      <c r="N14" s="98">
        <f t="shared" si="3"/>
        <v>0</v>
      </c>
      <c r="O14" s="149"/>
      <c r="P14" s="98">
        <f t="shared" si="4"/>
        <v>0</v>
      </c>
      <c r="Q14" s="220">
        <f t="shared" si="5"/>
        <v>0</v>
      </c>
      <c r="R14" s="221"/>
      <c r="S14" s="106"/>
      <c r="T14" s="97">
        <v>6</v>
      </c>
      <c r="U14" s="149"/>
      <c r="V14" s="149"/>
      <c r="W14" s="98">
        <f t="shared" si="6"/>
        <v>0</v>
      </c>
      <c r="X14" s="149"/>
      <c r="Y14" s="98">
        <f t="shared" si="7"/>
        <v>0</v>
      </c>
      <c r="Z14" s="220">
        <f t="shared" si="8"/>
        <v>0</v>
      </c>
      <c r="AA14" s="221"/>
      <c r="AB14" s="154"/>
      <c r="AC14" s="97">
        <v>6</v>
      </c>
      <c r="AD14" s="149"/>
      <c r="AE14" s="149"/>
      <c r="AF14" s="98">
        <f t="shared" si="9"/>
        <v>0</v>
      </c>
      <c r="AG14" s="149"/>
      <c r="AH14" s="98">
        <f t="shared" si="10"/>
        <v>0</v>
      </c>
      <c r="AI14" s="220">
        <f t="shared" si="11"/>
        <v>0</v>
      </c>
      <c r="AJ14" s="221"/>
      <c r="AK14" s="152"/>
      <c r="AL14" s="106"/>
      <c r="AM14" s="106"/>
      <c r="AN14" s="106"/>
      <c r="AO14" s="106"/>
      <c r="AP14" s="106"/>
      <c r="AQ14" s="106"/>
    </row>
    <row r="15" spans="1:43" x14ac:dyDescent="0.2">
      <c r="A15" s="151"/>
      <c r="B15" s="97">
        <v>7</v>
      </c>
      <c r="C15" s="149"/>
      <c r="D15" s="149"/>
      <c r="E15" s="98">
        <f t="shared" si="0"/>
        <v>0</v>
      </c>
      <c r="F15" s="149"/>
      <c r="G15" s="98">
        <f t="shared" si="1"/>
        <v>0</v>
      </c>
      <c r="H15" s="220">
        <f t="shared" si="2"/>
        <v>0</v>
      </c>
      <c r="I15" s="221"/>
      <c r="K15" s="97">
        <v>7</v>
      </c>
      <c r="L15" s="149"/>
      <c r="M15" s="149"/>
      <c r="N15" s="98">
        <f t="shared" si="3"/>
        <v>0</v>
      </c>
      <c r="O15" s="149"/>
      <c r="P15" s="98">
        <f t="shared" si="4"/>
        <v>0</v>
      </c>
      <c r="Q15" s="220">
        <f t="shared" si="5"/>
        <v>0</v>
      </c>
      <c r="R15" s="221"/>
      <c r="S15" s="106"/>
      <c r="T15" s="97">
        <v>7</v>
      </c>
      <c r="U15" s="149"/>
      <c r="V15" s="149"/>
      <c r="W15" s="98">
        <f t="shared" si="6"/>
        <v>0</v>
      </c>
      <c r="X15" s="149"/>
      <c r="Y15" s="98">
        <f t="shared" si="7"/>
        <v>0</v>
      </c>
      <c r="Z15" s="220">
        <f t="shared" si="8"/>
        <v>0</v>
      </c>
      <c r="AA15" s="221"/>
      <c r="AB15" s="154"/>
      <c r="AC15" s="97">
        <v>7</v>
      </c>
      <c r="AD15" s="149"/>
      <c r="AE15" s="149"/>
      <c r="AF15" s="98">
        <f t="shared" si="9"/>
        <v>0</v>
      </c>
      <c r="AG15" s="149"/>
      <c r="AH15" s="98">
        <f t="shared" si="10"/>
        <v>0</v>
      </c>
      <c r="AI15" s="220">
        <f t="shared" si="11"/>
        <v>0</v>
      </c>
      <c r="AJ15" s="221"/>
      <c r="AK15" s="152"/>
      <c r="AL15" s="106"/>
      <c r="AM15" s="106"/>
      <c r="AN15" s="106"/>
      <c r="AO15" s="106"/>
      <c r="AP15" s="106"/>
      <c r="AQ15" s="106"/>
    </row>
    <row r="16" spans="1:43" x14ac:dyDescent="0.2">
      <c r="A16" s="151"/>
      <c r="B16" s="97">
        <v>8</v>
      </c>
      <c r="C16" s="149"/>
      <c r="D16" s="149"/>
      <c r="E16" s="98">
        <f t="shared" si="0"/>
        <v>0</v>
      </c>
      <c r="F16" s="149"/>
      <c r="G16" s="98">
        <f t="shared" si="1"/>
        <v>0</v>
      </c>
      <c r="H16" s="220">
        <f t="shared" si="2"/>
        <v>0</v>
      </c>
      <c r="I16" s="221"/>
      <c r="K16" s="97">
        <v>8</v>
      </c>
      <c r="L16" s="149"/>
      <c r="M16" s="149"/>
      <c r="N16" s="98">
        <f t="shared" si="3"/>
        <v>0</v>
      </c>
      <c r="O16" s="149"/>
      <c r="P16" s="98">
        <f t="shared" si="4"/>
        <v>0</v>
      </c>
      <c r="Q16" s="220">
        <f t="shared" si="5"/>
        <v>0</v>
      </c>
      <c r="R16" s="221"/>
      <c r="S16" s="106"/>
      <c r="T16" s="97">
        <v>8</v>
      </c>
      <c r="U16" s="149"/>
      <c r="V16" s="149"/>
      <c r="W16" s="98">
        <f t="shared" si="6"/>
        <v>0</v>
      </c>
      <c r="X16" s="149"/>
      <c r="Y16" s="98">
        <f t="shared" si="7"/>
        <v>0</v>
      </c>
      <c r="Z16" s="220">
        <f t="shared" si="8"/>
        <v>0</v>
      </c>
      <c r="AA16" s="221"/>
      <c r="AB16" s="154"/>
      <c r="AC16" s="97">
        <v>8</v>
      </c>
      <c r="AD16" s="149"/>
      <c r="AE16" s="149"/>
      <c r="AF16" s="98">
        <f t="shared" si="9"/>
        <v>0</v>
      </c>
      <c r="AG16" s="149"/>
      <c r="AH16" s="98">
        <f t="shared" si="10"/>
        <v>0</v>
      </c>
      <c r="AI16" s="220">
        <f t="shared" si="11"/>
        <v>0</v>
      </c>
      <c r="AJ16" s="221"/>
      <c r="AK16" s="152"/>
      <c r="AL16" s="106"/>
      <c r="AM16" s="106"/>
      <c r="AN16" s="106"/>
      <c r="AO16" s="106"/>
      <c r="AP16" s="106"/>
      <c r="AQ16" s="106"/>
    </row>
    <row r="17" spans="1:43" x14ac:dyDescent="0.2">
      <c r="A17" s="151"/>
      <c r="B17" s="97">
        <v>9</v>
      </c>
      <c r="C17" s="149"/>
      <c r="D17" s="149"/>
      <c r="E17" s="98">
        <f t="shared" si="0"/>
        <v>0</v>
      </c>
      <c r="F17" s="149"/>
      <c r="G17" s="98">
        <f t="shared" si="1"/>
        <v>0</v>
      </c>
      <c r="H17" s="220">
        <f t="shared" si="2"/>
        <v>0</v>
      </c>
      <c r="I17" s="221"/>
      <c r="K17" s="97">
        <v>9</v>
      </c>
      <c r="L17" s="149"/>
      <c r="M17" s="149"/>
      <c r="N17" s="98">
        <f t="shared" si="3"/>
        <v>0</v>
      </c>
      <c r="O17" s="149"/>
      <c r="P17" s="98">
        <f t="shared" si="4"/>
        <v>0</v>
      </c>
      <c r="Q17" s="220">
        <f t="shared" si="5"/>
        <v>0</v>
      </c>
      <c r="R17" s="221"/>
      <c r="S17" s="106"/>
      <c r="T17" s="97">
        <v>9</v>
      </c>
      <c r="U17" s="149"/>
      <c r="V17" s="149"/>
      <c r="W17" s="98">
        <f t="shared" si="6"/>
        <v>0</v>
      </c>
      <c r="X17" s="149"/>
      <c r="Y17" s="98">
        <f t="shared" si="7"/>
        <v>0</v>
      </c>
      <c r="Z17" s="220">
        <f t="shared" si="8"/>
        <v>0</v>
      </c>
      <c r="AA17" s="221"/>
      <c r="AB17" s="154"/>
      <c r="AC17" s="97">
        <v>9</v>
      </c>
      <c r="AD17" s="149"/>
      <c r="AE17" s="149"/>
      <c r="AF17" s="98">
        <f t="shared" si="9"/>
        <v>0</v>
      </c>
      <c r="AG17" s="149"/>
      <c r="AH17" s="98">
        <f t="shared" si="10"/>
        <v>0</v>
      </c>
      <c r="AI17" s="220">
        <f t="shared" si="11"/>
        <v>0</v>
      </c>
      <c r="AJ17" s="221"/>
      <c r="AK17" s="152"/>
      <c r="AL17" s="106"/>
      <c r="AM17" s="106"/>
      <c r="AN17" s="106"/>
      <c r="AO17" s="106"/>
      <c r="AP17" s="106"/>
      <c r="AQ17" s="106"/>
    </row>
    <row r="18" spans="1:43" x14ac:dyDescent="0.2">
      <c r="A18" s="151"/>
      <c r="B18" s="97">
        <v>10</v>
      </c>
      <c r="C18" s="149"/>
      <c r="D18" s="149"/>
      <c r="E18" s="98">
        <f t="shared" si="0"/>
        <v>0</v>
      </c>
      <c r="F18" s="149"/>
      <c r="G18" s="98">
        <f t="shared" si="1"/>
        <v>0</v>
      </c>
      <c r="H18" s="220">
        <f t="shared" si="2"/>
        <v>0</v>
      </c>
      <c r="I18" s="221"/>
      <c r="K18" s="97">
        <v>10</v>
      </c>
      <c r="L18" s="149"/>
      <c r="M18" s="149"/>
      <c r="N18" s="98">
        <f t="shared" si="3"/>
        <v>0</v>
      </c>
      <c r="O18" s="149"/>
      <c r="P18" s="98">
        <f t="shared" si="4"/>
        <v>0</v>
      </c>
      <c r="Q18" s="220">
        <f t="shared" si="5"/>
        <v>0</v>
      </c>
      <c r="R18" s="221"/>
      <c r="S18" s="106"/>
      <c r="T18" s="97">
        <v>10</v>
      </c>
      <c r="U18" s="149"/>
      <c r="V18" s="149"/>
      <c r="W18" s="98">
        <f t="shared" si="6"/>
        <v>0</v>
      </c>
      <c r="X18" s="149"/>
      <c r="Y18" s="98">
        <f t="shared" si="7"/>
        <v>0</v>
      </c>
      <c r="Z18" s="220">
        <f t="shared" si="8"/>
        <v>0</v>
      </c>
      <c r="AA18" s="221"/>
      <c r="AB18" s="154"/>
      <c r="AC18" s="97">
        <v>10</v>
      </c>
      <c r="AD18" s="149"/>
      <c r="AE18" s="149"/>
      <c r="AF18" s="98">
        <f t="shared" si="9"/>
        <v>0</v>
      </c>
      <c r="AG18" s="149"/>
      <c r="AH18" s="98">
        <f t="shared" si="10"/>
        <v>0</v>
      </c>
      <c r="AI18" s="220">
        <f t="shared" si="11"/>
        <v>0</v>
      </c>
      <c r="AJ18" s="221"/>
      <c r="AK18" s="152"/>
      <c r="AL18" s="106"/>
      <c r="AM18" s="106"/>
      <c r="AN18" s="106"/>
      <c r="AO18" s="106"/>
      <c r="AP18" s="106"/>
      <c r="AQ18" s="106"/>
    </row>
    <row r="19" spans="1:43" x14ac:dyDescent="0.2">
      <c r="A19" s="151"/>
      <c r="B19" s="97">
        <v>11</v>
      </c>
      <c r="C19" s="149"/>
      <c r="D19" s="149"/>
      <c r="E19" s="98">
        <f t="shared" si="0"/>
        <v>0</v>
      </c>
      <c r="F19" s="149"/>
      <c r="G19" s="98">
        <f t="shared" si="1"/>
        <v>0</v>
      </c>
      <c r="H19" s="220">
        <f t="shared" si="2"/>
        <v>0</v>
      </c>
      <c r="I19" s="221"/>
      <c r="K19" s="97">
        <v>11</v>
      </c>
      <c r="L19" s="149"/>
      <c r="M19" s="149"/>
      <c r="N19" s="98">
        <f t="shared" si="3"/>
        <v>0</v>
      </c>
      <c r="O19" s="149"/>
      <c r="P19" s="98">
        <f t="shared" si="4"/>
        <v>0</v>
      </c>
      <c r="Q19" s="220">
        <f t="shared" si="5"/>
        <v>0</v>
      </c>
      <c r="R19" s="221"/>
      <c r="S19" s="106"/>
      <c r="T19" s="97">
        <v>11</v>
      </c>
      <c r="U19" s="149"/>
      <c r="V19" s="149"/>
      <c r="W19" s="98">
        <f t="shared" si="6"/>
        <v>0</v>
      </c>
      <c r="X19" s="149"/>
      <c r="Y19" s="98">
        <f t="shared" si="7"/>
        <v>0</v>
      </c>
      <c r="Z19" s="220">
        <f t="shared" si="8"/>
        <v>0</v>
      </c>
      <c r="AA19" s="221"/>
      <c r="AB19" s="154"/>
      <c r="AC19" s="97">
        <v>11</v>
      </c>
      <c r="AD19" s="149"/>
      <c r="AE19" s="149"/>
      <c r="AF19" s="98">
        <f t="shared" si="9"/>
        <v>0</v>
      </c>
      <c r="AG19" s="149"/>
      <c r="AH19" s="98">
        <f t="shared" si="10"/>
        <v>0</v>
      </c>
      <c r="AI19" s="220">
        <f t="shared" si="11"/>
        <v>0</v>
      </c>
      <c r="AJ19" s="221"/>
      <c r="AK19" s="152"/>
      <c r="AL19" s="106"/>
      <c r="AM19" s="106"/>
      <c r="AN19" s="106"/>
      <c r="AO19" s="106"/>
      <c r="AP19" s="106"/>
      <c r="AQ19" s="106"/>
    </row>
    <row r="20" spans="1:43" x14ac:dyDescent="0.2">
      <c r="A20" s="151"/>
      <c r="B20" s="97">
        <v>12</v>
      </c>
      <c r="C20" s="149"/>
      <c r="D20" s="149"/>
      <c r="E20" s="98">
        <f t="shared" si="0"/>
        <v>0</v>
      </c>
      <c r="F20" s="149"/>
      <c r="G20" s="98">
        <f t="shared" si="1"/>
        <v>0</v>
      </c>
      <c r="H20" s="220">
        <f t="shared" si="2"/>
        <v>0</v>
      </c>
      <c r="I20" s="221"/>
      <c r="K20" s="97">
        <v>12</v>
      </c>
      <c r="L20" s="149"/>
      <c r="M20" s="149"/>
      <c r="N20" s="98">
        <f t="shared" si="3"/>
        <v>0</v>
      </c>
      <c r="O20" s="149"/>
      <c r="P20" s="98">
        <f t="shared" si="4"/>
        <v>0</v>
      </c>
      <c r="Q20" s="220">
        <f t="shared" si="5"/>
        <v>0</v>
      </c>
      <c r="R20" s="221"/>
      <c r="S20" s="106"/>
      <c r="T20" s="97">
        <v>12</v>
      </c>
      <c r="U20" s="149"/>
      <c r="V20" s="149"/>
      <c r="W20" s="98">
        <f t="shared" si="6"/>
        <v>0</v>
      </c>
      <c r="X20" s="149"/>
      <c r="Y20" s="98">
        <f t="shared" si="7"/>
        <v>0</v>
      </c>
      <c r="Z20" s="220">
        <f t="shared" si="8"/>
        <v>0</v>
      </c>
      <c r="AA20" s="221"/>
      <c r="AB20" s="154"/>
      <c r="AC20" s="97">
        <v>12</v>
      </c>
      <c r="AD20" s="149"/>
      <c r="AE20" s="149"/>
      <c r="AF20" s="98">
        <f t="shared" si="9"/>
        <v>0</v>
      </c>
      <c r="AG20" s="149"/>
      <c r="AH20" s="98">
        <f t="shared" si="10"/>
        <v>0</v>
      </c>
      <c r="AI20" s="220">
        <f t="shared" si="11"/>
        <v>0</v>
      </c>
      <c r="AJ20" s="221"/>
      <c r="AK20" s="152"/>
      <c r="AL20" s="106"/>
      <c r="AM20" s="106"/>
      <c r="AN20" s="106"/>
      <c r="AO20" s="106"/>
      <c r="AP20" s="106"/>
      <c r="AQ20" s="106"/>
    </row>
    <row r="21" spans="1:43" x14ac:dyDescent="0.2">
      <c r="A21" s="151"/>
      <c r="B21" s="97">
        <v>13</v>
      </c>
      <c r="C21" s="149"/>
      <c r="D21" s="149"/>
      <c r="E21" s="98">
        <f t="shared" si="0"/>
        <v>0</v>
      </c>
      <c r="F21" s="149"/>
      <c r="G21" s="98">
        <f t="shared" si="1"/>
        <v>0</v>
      </c>
      <c r="H21" s="220">
        <f t="shared" si="2"/>
        <v>0</v>
      </c>
      <c r="I21" s="221"/>
      <c r="K21" s="97">
        <v>13</v>
      </c>
      <c r="L21" s="149"/>
      <c r="M21" s="149"/>
      <c r="N21" s="98">
        <f t="shared" si="3"/>
        <v>0</v>
      </c>
      <c r="O21" s="149"/>
      <c r="P21" s="98">
        <f t="shared" si="4"/>
        <v>0</v>
      </c>
      <c r="Q21" s="220">
        <f t="shared" si="5"/>
        <v>0</v>
      </c>
      <c r="R21" s="221"/>
      <c r="S21" s="106"/>
      <c r="T21" s="97">
        <v>13</v>
      </c>
      <c r="U21" s="149"/>
      <c r="V21" s="149"/>
      <c r="W21" s="98">
        <f t="shared" si="6"/>
        <v>0</v>
      </c>
      <c r="X21" s="149"/>
      <c r="Y21" s="98">
        <f t="shared" si="7"/>
        <v>0</v>
      </c>
      <c r="Z21" s="220">
        <f t="shared" si="8"/>
        <v>0</v>
      </c>
      <c r="AA21" s="221"/>
      <c r="AB21" s="154"/>
      <c r="AC21" s="97">
        <v>13</v>
      </c>
      <c r="AD21" s="149"/>
      <c r="AE21" s="149"/>
      <c r="AF21" s="98">
        <f t="shared" si="9"/>
        <v>0</v>
      </c>
      <c r="AG21" s="149"/>
      <c r="AH21" s="98">
        <f t="shared" si="10"/>
        <v>0</v>
      </c>
      <c r="AI21" s="220">
        <f t="shared" si="11"/>
        <v>0</v>
      </c>
      <c r="AJ21" s="221"/>
      <c r="AK21" s="152"/>
      <c r="AL21" s="106"/>
      <c r="AM21" s="106"/>
      <c r="AN21" s="106"/>
      <c r="AO21" s="106"/>
      <c r="AP21" s="106"/>
      <c r="AQ21" s="106"/>
    </row>
    <row r="22" spans="1:43" x14ac:dyDescent="0.2">
      <c r="A22" s="151"/>
      <c r="B22" s="97">
        <v>14</v>
      </c>
      <c r="C22" s="149"/>
      <c r="D22" s="149"/>
      <c r="E22" s="98">
        <f t="shared" si="0"/>
        <v>0</v>
      </c>
      <c r="F22" s="149"/>
      <c r="G22" s="98">
        <f t="shared" si="1"/>
        <v>0</v>
      </c>
      <c r="H22" s="220">
        <f t="shared" si="2"/>
        <v>0</v>
      </c>
      <c r="I22" s="221"/>
      <c r="K22" s="97">
        <v>14</v>
      </c>
      <c r="L22" s="149"/>
      <c r="M22" s="149"/>
      <c r="N22" s="98">
        <f t="shared" si="3"/>
        <v>0</v>
      </c>
      <c r="O22" s="149"/>
      <c r="P22" s="98">
        <f t="shared" si="4"/>
        <v>0</v>
      </c>
      <c r="Q22" s="220">
        <f t="shared" si="5"/>
        <v>0</v>
      </c>
      <c r="R22" s="221"/>
      <c r="S22" s="106"/>
      <c r="T22" s="97">
        <v>14</v>
      </c>
      <c r="U22" s="149"/>
      <c r="V22" s="149"/>
      <c r="W22" s="98">
        <f t="shared" si="6"/>
        <v>0</v>
      </c>
      <c r="X22" s="149"/>
      <c r="Y22" s="98">
        <f t="shared" si="7"/>
        <v>0</v>
      </c>
      <c r="Z22" s="220">
        <f t="shared" si="8"/>
        <v>0</v>
      </c>
      <c r="AA22" s="221"/>
      <c r="AB22" s="154"/>
      <c r="AC22" s="97">
        <v>14</v>
      </c>
      <c r="AD22" s="149"/>
      <c r="AE22" s="149"/>
      <c r="AF22" s="98">
        <f t="shared" si="9"/>
        <v>0</v>
      </c>
      <c r="AG22" s="149"/>
      <c r="AH22" s="98">
        <f t="shared" si="10"/>
        <v>0</v>
      </c>
      <c r="AI22" s="220">
        <f t="shared" si="11"/>
        <v>0</v>
      </c>
      <c r="AJ22" s="221"/>
      <c r="AK22" s="152"/>
      <c r="AL22" s="106"/>
      <c r="AM22" s="106"/>
      <c r="AN22" s="106"/>
      <c r="AO22" s="106"/>
      <c r="AP22" s="106"/>
      <c r="AQ22" s="106"/>
    </row>
    <row r="23" spans="1:43" x14ac:dyDescent="0.2">
      <c r="A23" s="151"/>
      <c r="B23" s="97">
        <v>15</v>
      </c>
      <c r="C23" s="149"/>
      <c r="D23" s="149"/>
      <c r="E23" s="98">
        <f t="shared" si="0"/>
        <v>0</v>
      </c>
      <c r="F23" s="149"/>
      <c r="G23" s="98">
        <f t="shared" si="1"/>
        <v>0</v>
      </c>
      <c r="H23" s="220">
        <f t="shared" si="2"/>
        <v>0</v>
      </c>
      <c r="I23" s="221"/>
      <c r="K23" s="97">
        <v>15</v>
      </c>
      <c r="L23" s="149"/>
      <c r="M23" s="149"/>
      <c r="N23" s="98">
        <f t="shared" si="3"/>
        <v>0</v>
      </c>
      <c r="O23" s="149"/>
      <c r="P23" s="98">
        <f t="shared" si="4"/>
        <v>0</v>
      </c>
      <c r="Q23" s="220">
        <f t="shared" si="5"/>
        <v>0</v>
      </c>
      <c r="R23" s="221"/>
      <c r="S23" s="106"/>
      <c r="T23" s="97">
        <v>15</v>
      </c>
      <c r="U23" s="149"/>
      <c r="V23" s="149"/>
      <c r="W23" s="98">
        <f t="shared" si="6"/>
        <v>0</v>
      </c>
      <c r="X23" s="149"/>
      <c r="Y23" s="98">
        <f t="shared" si="7"/>
        <v>0</v>
      </c>
      <c r="Z23" s="220">
        <f t="shared" si="8"/>
        <v>0</v>
      </c>
      <c r="AA23" s="221"/>
      <c r="AB23" s="154"/>
      <c r="AC23" s="97">
        <v>15</v>
      </c>
      <c r="AD23" s="149"/>
      <c r="AE23" s="149"/>
      <c r="AF23" s="98">
        <f t="shared" si="9"/>
        <v>0</v>
      </c>
      <c r="AG23" s="149"/>
      <c r="AH23" s="98">
        <f t="shared" si="10"/>
        <v>0</v>
      </c>
      <c r="AI23" s="220">
        <f t="shared" si="11"/>
        <v>0</v>
      </c>
      <c r="AJ23" s="221"/>
      <c r="AK23" s="152"/>
      <c r="AL23" s="106"/>
      <c r="AM23" s="106"/>
      <c r="AN23" s="106"/>
      <c r="AO23" s="106"/>
      <c r="AP23" s="106"/>
      <c r="AQ23" s="106"/>
    </row>
    <row r="24" spans="1:43" x14ac:dyDescent="0.2">
      <c r="A24" s="151"/>
      <c r="B24" s="97">
        <v>16</v>
      </c>
      <c r="C24" s="149"/>
      <c r="D24" s="149"/>
      <c r="E24" s="98">
        <f t="shared" si="0"/>
        <v>0</v>
      </c>
      <c r="F24" s="149"/>
      <c r="G24" s="98">
        <f t="shared" si="1"/>
        <v>0</v>
      </c>
      <c r="H24" s="220">
        <f t="shared" si="2"/>
        <v>0</v>
      </c>
      <c r="I24" s="221"/>
      <c r="K24" s="97">
        <v>16</v>
      </c>
      <c r="L24" s="149"/>
      <c r="M24" s="149"/>
      <c r="N24" s="98">
        <f t="shared" si="3"/>
        <v>0</v>
      </c>
      <c r="O24" s="149"/>
      <c r="P24" s="98">
        <f t="shared" si="4"/>
        <v>0</v>
      </c>
      <c r="Q24" s="220">
        <f t="shared" si="5"/>
        <v>0</v>
      </c>
      <c r="R24" s="221"/>
      <c r="S24" s="106"/>
      <c r="T24" s="97">
        <v>16</v>
      </c>
      <c r="U24" s="149"/>
      <c r="V24" s="149"/>
      <c r="W24" s="98">
        <f t="shared" si="6"/>
        <v>0</v>
      </c>
      <c r="X24" s="149"/>
      <c r="Y24" s="98">
        <f t="shared" si="7"/>
        <v>0</v>
      </c>
      <c r="Z24" s="220">
        <f t="shared" si="8"/>
        <v>0</v>
      </c>
      <c r="AA24" s="221"/>
      <c r="AB24" s="154"/>
      <c r="AC24" s="97">
        <v>16</v>
      </c>
      <c r="AD24" s="149"/>
      <c r="AE24" s="149"/>
      <c r="AF24" s="98">
        <f t="shared" si="9"/>
        <v>0</v>
      </c>
      <c r="AG24" s="149"/>
      <c r="AH24" s="98">
        <f t="shared" si="10"/>
        <v>0</v>
      </c>
      <c r="AI24" s="220">
        <f t="shared" si="11"/>
        <v>0</v>
      </c>
      <c r="AJ24" s="221"/>
      <c r="AK24" s="152"/>
      <c r="AL24" s="106"/>
      <c r="AM24" s="106"/>
      <c r="AN24" s="106"/>
      <c r="AO24" s="106"/>
      <c r="AP24" s="106"/>
      <c r="AQ24" s="106"/>
    </row>
    <row r="25" spans="1:43" x14ac:dyDescent="0.2">
      <c r="A25" s="151"/>
      <c r="B25" s="97">
        <v>17</v>
      </c>
      <c r="C25" s="149"/>
      <c r="D25" s="149"/>
      <c r="E25" s="98">
        <f t="shared" si="0"/>
        <v>0</v>
      </c>
      <c r="F25" s="149"/>
      <c r="G25" s="98">
        <f t="shared" si="1"/>
        <v>0</v>
      </c>
      <c r="H25" s="220">
        <f t="shared" si="2"/>
        <v>0</v>
      </c>
      <c r="I25" s="221"/>
      <c r="K25" s="97">
        <v>17</v>
      </c>
      <c r="L25" s="149"/>
      <c r="M25" s="149"/>
      <c r="N25" s="98">
        <f t="shared" si="3"/>
        <v>0</v>
      </c>
      <c r="O25" s="149"/>
      <c r="P25" s="98">
        <f t="shared" si="4"/>
        <v>0</v>
      </c>
      <c r="Q25" s="220">
        <f t="shared" si="5"/>
        <v>0</v>
      </c>
      <c r="R25" s="221"/>
      <c r="S25" s="106"/>
      <c r="T25" s="97">
        <v>17</v>
      </c>
      <c r="U25" s="149"/>
      <c r="V25" s="149"/>
      <c r="W25" s="98">
        <f t="shared" si="6"/>
        <v>0</v>
      </c>
      <c r="X25" s="149"/>
      <c r="Y25" s="98">
        <f t="shared" si="7"/>
        <v>0</v>
      </c>
      <c r="Z25" s="220">
        <f t="shared" si="8"/>
        <v>0</v>
      </c>
      <c r="AA25" s="221"/>
      <c r="AB25" s="154"/>
      <c r="AC25" s="97">
        <v>17</v>
      </c>
      <c r="AD25" s="149"/>
      <c r="AE25" s="149"/>
      <c r="AF25" s="98">
        <f t="shared" si="9"/>
        <v>0</v>
      </c>
      <c r="AG25" s="149"/>
      <c r="AH25" s="98">
        <f t="shared" si="10"/>
        <v>0</v>
      </c>
      <c r="AI25" s="220">
        <f t="shared" si="11"/>
        <v>0</v>
      </c>
      <c r="AJ25" s="221"/>
      <c r="AK25" s="152"/>
      <c r="AL25" s="106"/>
      <c r="AM25" s="106"/>
      <c r="AN25" s="106"/>
      <c r="AO25" s="106"/>
      <c r="AP25" s="106"/>
      <c r="AQ25" s="106"/>
    </row>
    <row r="26" spans="1:43" x14ac:dyDescent="0.2">
      <c r="A26" s="151"/>
      <c r="B26" s="97">
        <v>18</v>
      </c>
      <c r="C26" s="149"/>
      <c r="D26" s="149"/>
      <c r="E26" s="98">
        <f t="shared" si="0"/>
        <v>0</v>
      </c>
      <c r="F26" s="149"/>
      <c r="G26" s="98">
        <f t="shared" si="1"/>
        <v>0</v>
      </c>
      <c r="H26" s="220">
        <f t="shared" si="2"/>
        <v>0</v>
      </c>
      <c r="I26" s="221"/>
      <c r="K26" s="97">
        <v>18</v>
      </c>
      <c r="L26" s="149"/>
      <c r="M26" s="149"/>
      <c r="N26" s="98">
        <f t="shared" si="3"/>
        <v>0</v>
      </c>
      <c r="O26" s="149"/>
      <c r="P26" s="98">
        <f t="shared" si="4"/>
        <v>0</v>
      </c>
      <c r="Q26" s="220">
        <f t="shared" si="5"/>
        <v>0</v>
      </c>
      <c r="R26" s="221"/>
      <c r="S26" s="106"/>
      <c r="T26" s="97">
        <v>18</v>
      </c>
      <c r="U26" s="149"/>
      <c r="V26" s="149"/>
      <c r="W26" s="98">
        <f t="shared" si="6"/>
        <v>0</v>
      </c>
      <c r="X26" s="149"/>
      <c r="Y26" s="98">
        <f t="shared" si="7"/>
        <v>0</v>
      </c>
      <c r="Z26" s="220">
        <f t="shared" si="8"/>
        <v>0</v>
      </c>
      <c r="AA26" s="221"/>
      <c r="AB26" s="154"/>
      <c r="AC26" s="97">
        <v>18</v>
      </c>
      <c r="AD26" s="149"/>
      <c r="AE26" s="149"/>
      <c r="AF26" s="98">
        <f t="shared" si="9"/>
        <v>0</v>
      </c>
      <c r="AG26" s="149"/>
      <c r="AH26" s="98">
        <f t="shared" si="10"/>
        <v>0</v>
      </c>
      <c r="AI26" s="220">
        <f t="shared" si="11"/>
        <v>0</v>
      </c>
      <c r="AJ26" s="221"/>
      <c r="AK26" s="152"/>
      <c r="AL26" s="106"/>
      <c r="AM26" s="106"/>
      <c r="AN26" s="106"/>
      <c r="AO26" s="106"/>
      <c r="AP26" s="106"/>
      <c r="AQ26" s="106"/>
    </row>
    <row r="27" spans="1:43" x14ac:dyDescent="0.2">
      <c r="A27" s="151"/>
      <c r="B27" s="97">
        <v>19</v>
      </c>
      <c r="C27" s="149"/>
      <c r="D27" s="149"/>
      <c r="E27" s="98">
        <f t="shared" si="0"/>
        <v>0</v>
      </c>
      <c r="F27" s="149"/>
      <c r="G27" s="98">
        <f t="shared" si="1"/>
        <v>0</v>
      </c>
      <c r="H27" s="220">
        <f t="shared" si="2"/>
        <v>0</v>
      </c>
      <c r="I27" s="221"/>
      <c r="K27" s="97">
        <v>19</v>
      </c>
      <c r="L27" s="149"/>
      <c r="M27" s="149"/>
      <c r="N27" s="98">
        <f t="shared" si="3"/>
        <v>0</v>
      </c>
      <c r="O27" s="149"/>
      <c r="P27" s="98">
        <f t="shared" si="4"/>
        <v>0</v>
      </c>
      <c r="Q27" s="220">
        <f t="shared" si="5"/>
        <v>0</v>
      </c>
      <c r="R27" s="221"/>
      <c r="S27" s="106"/>
      <c r="T27" s="97">
        <v>19</v>
      </c>
      <c r="U27" s="149"/>
      <c r="V27" s="149"/>
      <c r="W27" s="98">
        <f t="shared" si="6"/>
        <v>0</v>
      </c>
      <c r="X27" s="149"/>
      <c r="Y27" s="98">
        <f t="shared" si="7"/>
        <v>0</v>
      </c>
      <c r="Z27" s="220">
        <f t="shared" si="8"/>
        <v>0</v>
      </c>
      <c r="AA27" s="221"/>
      <c r="AB27" s="154"/>
      <c r="AC27" s="97">
        <v>19</v>
      </c>
      <c r="AD27" s="149"/>
      <c r="AE27" s="149"/>
      <c r="AF27" s="98">
        <f t="shared" si="9"/>
        <v>0</v>
      </c>
      <c r="AG27" s="149"/>
      <c r="AH27" s="98">
        <f t="shared" si="10"/>
        <v>0</v>
      </c>
      <c r="AI27" s="220">
        <f t="shared" si="11"/>
        <v>0</v>
      </c>
      <c r="AJ27" s="221"/>
      <c r="AK27" s="152"/>
      <c r="AL27" s="106"/>
      <c r="AM27" s="106"/>
      <c r="AN27" s="106"/>
      <c r="AO27" s="106"/>
      <c r="AP27" s="106"/>
      <c r="AQ27" s="106"/>
    </row>
    <row r="28" spans="1:43" x14ac:dyDescent="0.2">
      <c r="A28" s="151"/>
      <c r="B28" s="97">
        <v>20</v>
      </c>
      <c r="C28" s="149"/>
      <c r="D28" s="149"/>
      <c r="E28" s="98">
        <f t="shared" si="0"/>
        <v>0</v>
      </c>
      <c r="F28" s="149"/>
      <c r="G28" s="98">
        <f t="shared" si="1"/>
        <v>0</v>
      </c>
      <c r="H28" s="220">
        <f t="shared" si="2"/>
        <v>0</v>
      </c>
      <c r="I28" s="221"/>
      <c r="K28" s="97">
        <v>20</v>
      </c>
      <c r="L28" s="149"/>
      <c r="M28" s="149"/>
      <c r="N28" s="98">
        <f t="shared" si="3"/>
        <v>0</v>
      </c>
      <c r="O28" s="149"/>
      <c r="P28" s="98">
        <f t="shared" si="4"/>
        <v>0</v>
      </c>
      <c r="Q28" s="220">
        <f t="shared" si="5"/>
        <v>0</v>
      </c>
      <c r="R28" s="221"/>
      <c r="S28" s="106"/>
      <c r="T28" s="97">
        <v>20</v>
      </c>
      <c r="U28" s="149"/>
      <c r="V28" s="149"/>
      <c r="W28" s="98">
        <f t="shared" si="6"/>
        <v>0</v>
      </c>
      <c r="X28" s="149"/>
      <c r="Y28" s="98">
        <f t="shared" si="7"/>
        <v>0</v>
      </c>
      <c r="Z28" s="220">
        <f t="shared" si="8"/>
        <v>0</v>
      </c>
      <c r="AA28" s="221"/>
      <c r="AB28" s="154"/>
      <c r="AC28" s="97">
        <v>20</v>
      </c>
      <c r="AD28" s="149"/>
      <c r="AE28" s="149"/>
      <c r="AF28" s="98">
        <f t="shared" si="9"/>
        <v>0</v>
      </c>
      <c r="AG28" s="149"/>
      <c r="AH28" s="98">
        <f t="shared" si="10"/>
        <v>0</v>
      </c>
      <c r="AI28" s="220">
        <f t="shared" si="11"/>
        <v>0</v>
      </c>
      <c r="AJ28" s="221"/>
      <c r="AK28" s="152"/>
      <c r="AL28" s="106"/>
      <c r="AM28" s="106"/>
      <c r="AN28" s="106"/>
      <c r="AO28" s="106"/>
      <c r="AP28" s="106"/>
      <c r="AQ28" s="106"/>
    </row>
    <row r="29" spans="1:43" x14ac:dyDescent="0.2">
      <c r="A29" s="151"/>
      <c r="B29" s="97">
        <v>21</v>
      </c>
      <c r="C29" s="149"/>
      <c r="D29" s="149"/>
      <c r="E29" s="98">
        <f t="shared" si="0"/>
        <v>0</v>
      </c>
      <c r="F29" s="149"/>
      <c r="G29" s="98">
        <f t="shared" si="1"/>
        <v>0</v>
      </c>
      <c r="H29" s="220">
        <f t="shared" si="2"/>
        <v>0</v>
      </c>
      <c r="I29" s="221"/>
      <c r="K29" s="97">
        <v>21</v>
      </c>
      <c r="L29" s="149"/>
      <c r="M29" s="149"/>
      <c r="N29" s="98">
        <f t="shared" si="3"/>
        <v>0</v>
      </c>
      <c r="O29" s="149"/>
      <c r="P29" s="98">
        <f t="shared" si="4"/>
        <v>0</v>
      </c>
      <c r="Q29" s="220">
        <f t="shared" si="5"/>
        <v>0</v>
      </c>
      <c r="R29" s="221"/>
      <c r="S29" s="106"/>
      <c r="T29" s="97">
        <v>21</v>
      </c>
      <c r="U29" s="149"/>
      <c r="V29" s="149"/>
      <c r="W29" s="98">
        <f t="shared" si="6"/>
        <v>0</v>
      </c>
      <c r="X29" s="149"/>
      <c r="Y29" s="98">
        <f t="shared" si="7"/>
        <v>0</v>
      </c>
      <c r="Z29" s="220">
        <f t="shared" si="8"/>
        <v>0</v>
      </c>
      <c r="AA29" s="221"/>
      <c r="AB29" s="154"/>
      <c r="AC29" s="97">
        <v>21</v>
      </c>
      <c r="AD29" s="149"/>
      <c r="AE29" s="149"/>
      <c r="AF29" s="98">
        <f t="shared" si="9"/>
        <v>0</v>
      </c>
      <c r="AG29" s="149"/>
      <c r="AH29" s="98">
        <f t="shared" si="10"/>
        <v>0</v>
      </c>
      <c r="AI29" s="220">
        <f t="shared" si="11"/>
        <v>0</v>
      </c>
      <c r="AJ29" s="221"/>
      <c r="AK29" s="152"/>
      <c r="AL29" s="106"/>
      <c r="AM29" s="106"/>
      <c r="AN29" s="106"/>
      <c r="AO29" s="106"/>
      <c r="AP29" s="106"/>
      <c r="AQ29" s="106"/>
    </row>
    <row r="30" spans="1:43" x14ac:dyDescent="0.2">
      <c r="A30" s="151"/>
      <c r="B30" s="97">
        <v>22</v>
      </c>
      <c r="C30" s="149"/>
      <c r="D30" s="149"/>
      <c r="E30" s="98">
        <f t="shared" si="0"/>
        <v>0</v>
      </c>
      <c r="F30" s="149"/>
      <c r="G30" s="98">
        <f t="shared" si="1"/>
        <v>0</v>
      </c>
      <c r="H30" s="220">
        <f t="shared" si="2"/>
        <v>0</v>
      </c>
      <c r="I30" s="221"/>
      <c r="K30" s="97">
        <v>22</v>
      </c>
      <c r="L30" s="149"/>
      <c r="M30" s="149"/>
      <c r="N30" s="98">
        <f t="shared" si="3"/>
        <v>0</v>
      </c>
      <c r="O30" s="149"/>
      <c r="P30" s="98">
        <f t="shared" si="4"/>
        <v>0</v>
      </c>
      <c r="Q30" s="220">
        <f t="shared" si="5"/>
        <v>0</v>
      </c>
      <c r="R30" s="221"/>
      <c r="S30" s="106"/>
      <c r="T30" s="97">
        <v>22</v>
      </c>
      <c r="U30" s="149"/>
      <c r="V30" s="149"/>
      <c r="W30" s="98">
        <f t="shared" si="6"/>
        <v>0</v>
      </c>
      <c r="X30" s="149"/>
      <c r="Y30" s="98">
        <f t="shared" si="7"/>
        <v>0</v>
      </c>
      <c r="Z30" s="220">
        <f t="shared" si="8"/>
        <v>0</v>
      </c>
      <c r="AA30" s="221"/>
      <c r="AB30" s="154"/>
      <c r="AC30" s="97">
        <v>22</v>
      </c>
      <c r="AD30" s="149"/>
      <c r="AE30" s="149"/>
      <c r="AF30" s="98">
        <f t="shared" si="9"/>
        <v>0</v>
      </c>
      <c r="AG30" s="149"/>
      <c r="AH30" s="98">
        <f t="shared" si="10"/>
        <v>0</v>
      </c>
      <c r="AI30" s="220">
        <f t="shared" si="11"/>
        <v>0</v>
      </c>
      <c r="AJ30" s="221"/>
      <c r="AK30" s="152"/>
      <c r="AL30" s="106"/>
      <c r="AM30" s="106"/>
      <c r="AN30" s="106"/>
      <c r="AO30" s="106"/>
      <c r="AP30" s="106"/>
      <c r="AQ30" s="106"/>
    </row>
    <row r="31" spans="1:43" x14ac:dyDescent="0.2">
      <c r="A31" s="151"/>
      <c r="B31" s="97">
        <v>23</v>
      </c>
      <c r="C31" s="149"/>
      <c r="D31" s="149"/>
      <c r="E31" s="98">
        <f t="shared" si="0"/>
        <v>0</v>
      </c>
      <c r="F31" s="149"/>
      <c r="G31" s="98">
        <f t="shared" si="1"/>
        <v>0</v>
      </c>
      <c r="H31" s="220">
        <f t="shared" si="2"/>
        <v>0</v>
      </c>
      <c r="I31" s="221"/>
      <c r="K31" s="97">
        <v>23</v>
      </c>
      <c r="L31" s="149"/>
      <c r="M31" s="149"/>
      <c r="N31" s="98">
        <f t="shared" si="3"/>
        <v>0</v>
      </c>
      <c r="O31" s="149"/>
      <c r="P31" s="98">
        <f t="shared" si="4"/>
        <v>0</v>
      </c>
      <c r="Q31" s="220">
        <f t="shared" si="5"/>
        <v>0</v>
      </c>
      <c r="R31" s="221"/>
      <c r="S31" s="106"/>
      <c r="T31" s="97">
        <v>23</v>
      </c>
      <c r="U31" s="149"/>
      <c r="V31" s="149"/>
      <c r="W31" s="98">
        <f t="shared" si="6"/>
        <v>0</v>
      </c>
      <c r="X31" s="149"/>
      <c r="Y31" s="98">
        <f t="shared" si="7"/>
        <v>0</v>
      </c>
      <c r="Z31" s="220">
        <f t="shared" si="8"/>
        <v>0</v>
      </c>
      <c r="AA31" s="221"/>
      <c r="AB31" s="154"/>
      <c r="AC31" s="97">
        <v>23</v>
      </c>
      <c r="AD31" s="149"/>
      <c r="AE31" s="149"/>
      <c r="AF31" s="98">
        <f t="shared" si="9"/>
        <v>0</v>
      </c>
      <c r="AG31" s="149"/>
      <c r="AH31" s="98">
        <f t="shared" si="10"/>
        <v>0</v>
      </c>
      <c r="AI31" s="220">
        <f t="shared" si="11"/>
        <v>0</v>
      </c>
      <c r="AJ31" s="221"/>
      <c r="AK31" s="152"/>
      <c r="AL31" s="106"/>
      <c r="AM31" s="106"/>
      <c r="AN31" s="106"/>
      <c r="AO31" s="106"/>
      <c r="AP31" s="106"/>
      <c r="AQ31" s="106"/>
    </row>
    <row r="32" spans="1:43" x14ac:dyDescent="0.2">
      <c r="A32" s="151"/>
      <c r="B32" s="97">
        <v>24</v>
      </c>
      <c r="C32" s="149"/>
      <c r="D32" s="149"/>
      <c r="E32" s="98">
        <f t="shared" si="0"/>
        <v>0</v>
      </c>
      <c r="F32" s="149"/>
      <c r="G32" s="98">
        <f t="shared" si="1"/>
        <v>0</v>
      </c>
      <c r="H32" s="220">
        <f t="shared" si="2"/>
        <v>0</v>
      </c>
      <c r="I32" s="221"/>
      <c r="K32" s="97">
        <v>24</v>
      </c>
      <c r="L32" s="149"/>
      <c r="M32" s="149"/>
      <c r="N32" s="98">
        <f t="shared" si="3"/>
        <v>0</v>
      </c>
      <c r="O32" s="149"/>
      <c r="P32" s="98">
        <f t="shared" si="4"/>
        <v>0</v>
      </c>
      <c r="Q32" s="220">
        <f t="shared" si="5"/>
        <v>0</v>
      </c>
      <c r="R32" s="221"/>
      <c r="S32" s="106"/>
      <c r="T32" s="97">
        <v>24</v>
      </c>
      <c r="U32" s="149"/>
      <c r="V32" s="149"/>
      <c r="W32" s="98">
        <f t="shared" si="6"/>
        <v>0</v>
      </c>
      <c r="X32" s="149"/>
      <c r="Y32" s="98">
        <f t="shared" si="7"/>
        <v>0</v>
      </c>
      <c r="Z32" s="220">
        <f t="shared" si="8"/>
        <v>0</v>
      </c>
      <c r="AA32" s="221"/>
      <c r="AB32" s="154"/>
      <c r="AC32" s="97">
        <v>24</v>
      </c>
      <c r="AD32" s="149"/>
      <c r="AE32" s="149"/>
      <c r="AF32" s="98">
        <f t="shared" si="9"/>
        <v>0</v>
      </c>
      <c r="AG32" s="149"/>
      <c r="AH32" s="98">
        <f t="shared" si="10"/>
        <v>0</v>
      </c>
      <c r="AI32" s="220">
        <f t="shared" si="11"/>
        <v>0</v>
      </c>
      <c r="AJ32" s="221"/>
      <c r="AK32" s="152"/>
      <c r="AL32" s="106"/>
      <c r="AM32" s="106"/>
      <c r="AN32" s="106"/>
      <c r="AO32" s="106"/>
      <c r="AP32" s="106"/>
      <c r="AQ32" s="106"/>
    </row>
    <row r="33" spans="1:43" x14ac:dyDescent="0.2">
      <c r="A33" s="151"/>
      <c r="B33" s="97">
        <v>25</v>
      </c>
      <c r="C33" s="149"/>
      <c r="D33" s="149"/>
      <c r="E33" s="98">
        <f t="shared" si="0"/>
        <v>0</v>
      </c>
      <c r="F33" s="149"/>
      <c r="G33" s="98">
        <f t="shared" si="1"/>
        <v>0</v>
      </c>
      <c r="H33" s="220">
        <f t="shared" si="2"/>
        <v>0</v>
      </c>
      <c r="I33" s="221"/>
      <c r="K33" s="97">
        <v>25</v>
      </c>
      <c r="L33" s="149"/>
      <c r="M33" s="149"/>
      <c r="N33" s="98">
        <f t="shared" si="3"/>
        <v>0</v>
      </c>
      <c r="O33" s="149"/>
      <c r="P33" s="98">
        <f t="shared" si="4"/>
        <v>0</v>
      </c>
      <c r="Q33" s="220">
        <f t="shared" si="5"/>
        <v>0</v>
      </c>
      <c r="R33" s="221"/>
      <c r="S33" s="106"/>
      <c r="T33" s="97">
        <v>25</v>
      </c>
      <c r="U33" s="149"/>
      <c r="V33" s="149"/>
      <c r="W33" s="98">
        <f t="shared" si="6"/>
        <v>0</v>
      </c>
      <c r="X33" s="149"/>
      <c r="Y33" s="98">
        <f t="shared" si="7"/>
        <v>0</v>
      </c>
      <c r="Z33" s="220">
        <f t="shared" si="8"/>
        <v>0</v>
      </c>
      <c r="AA33" s="221"/>
      <c r="AB33" s="154"/>
      <c r="AC33" s="97">
        <v>25</v>
      </c>
      <c r="AD33" s="149"/>
      <c r="AE33" s="149"/>
      <c r="AF33" s="98">
        <f t="shared" si="9"/>
        <v>0</v>
      </c>
      <c r="AG33" s="149"/>
      <c r="AH33" s="98">
        <f t="shared" si="10"/>
        <v>0</v>
      </c>
      <c r="AI33" s="220">
        <f t="shared" si="11"/>
        <v>0</v>
      </c>
      <c r="AJ33" s="221"/>
      <c r="AK33" s="152"/>
      <c r="AL33" s="106"/>
      <c r="AM33" s="106"/>
      <c r="AN33" s="106"/>
      <c r="AO33" s="106"/>
      <c r="AP33" s="106"/>
      <c r="AQ33" s="106"/>
    </row>
    <row r="34" spans="1:43" x14ac:dyDescent="0.2">
      <c r="A34" s="151"/>
      <c r="B34" s="97">
        <v>26</v>
      </c>
      <c r="C34" s="149"/>
      <c r="D34" s="149"/>
      <c r="E34" s="98">
        <f t="shared" si="0"/>
        <v>0</v>
      </c>
      <c r="F34" s="149"/>
      <c r="G34" s="98">
        <f t="shared" si="1"/>
        <v>0</v>
      </c>
      <c r="H34" s="220">
        <f t="shared" si="2"/>
        <v>0</v>
      </c>
      <c r="I34" s="221"/>
      <c r="K34" s="97">
        <v>26</v>
      </c>
      <c r="L34" s="149"/>
      <c r="M34" s="149"/>
      <c r="N34" s="98">
        <f t="shared" si="3"/>
        <v>0</v>
      </c>
      <c r="O34" s="149"/>
      <c r="P34" s="98">
        <f t="shared" si="4"/>
        <v>0</v>
      </c>
      <c r="Q34" s="220">
        <f t="shared" si="5"/>
        <v>0</v>
      </c>
      <c r="R34" s="221"/>
      <c r="S34" s="106"/>
      <c r="T34" s="97">
        <v>26</v>
      </c>
      <c r="U34" s="149"/>
      <c r="V34" s="149"/>
      <c r="W34" s="98">
        <f t="shared" si="6"/>
        <v>0</v>
      </c>
      <c r="X34" s="149"/>
      <c r="Y34" s="98">
        <f t="shared" si="7"/>
        <v>0</v>
      </c>
      <c r="Z34" s="220">
        <f t="shared" si="8"/>
        <v>0</v>
      </c>
      <c r="AA34" s="221"/>
      <c r="AB34" s="154"/>
      <c r="AC34" s="97">
        <v>26</v>
      </c>
      <c r="AD34" s="149"/>
      <c r="AE34" s="149"/>
      <c r="AF34" s="98">
        <f t="shared" si="9"/>
        <v>0</v>
      </c>
      <c r="AG34" s="149"/>
      <c r="AH34" s="98">
        <f t="shared" si="10"/>
        <v>0</v>
      </c>
      <c r="AI34" s="220">
        <f t="shared" si="11"/>
        <v>0</v>
      </c>
      <c r="AJ34" s="221"/>
      <c r="AK34" s="152"/>
      <c r="AL34" s="106"/>
      <c r="AM34" s="106"/>
      <c r="AN34" s="106"/>
      <c r="AO34" s="106"/>
      <c r="AP34" s="106"/>
      <c r="AQ34" s="106"/>
    </row>
    <row r="35" spans="1:43" x14ac:dyDescent="0.2">
      <c r="A35" s="151"/>
      <c r="B35" s="97">
        <v>27</v>
      </c>
      <c r="C35" s="149"/>
      <c r="D35" s="149"/>
      <c r="E35" s="98">
        <f t="shared" si="0"/>
        <v>0</v>
      </c>
      <c r="F35" s="149"/>
      <c r="G35" s="98">
        <f t="shared" si="1"/>
        <v>0</v>
      </c>
      <c r="H35" s="220">
        <f t="shared" si="2"/>
        <v>0</v>
      </c>
      <c r="I35" s="221"/>
      <c r="K35" s="97">
        <v>27</v>
      </c>
      <c r="L35" s="149"/>
      <c r="M35" s="149"/>
      <c r="N35" s="98">
        <f t="shared" si="3"/>
        <v>0</v>
      </c>
      <c r="O35" s="149"/>
      <c r="P35" s="98">
        <f t="shared" si="4"/>
        <v>0</v>
      </c>
      <c r="Q35" s="220">
        <f t="shared" si="5"/>
        <v>0</v>
      </c>
      <c r="R35" s="221"/>
      <c r="S35" s="106"/>
      <c r="T35" s="97">
        <v>27</v>
      </c>
      <c r="U35" s="149"/>
      <c r="V35" s="149"/>
      <c r="W35" s="98">
        <f t="shared" si="6"/>
        <v>0</v>
      </c>
      <c r="X35" s="149"/>
      <c r="Y35" s="98">
        <f t="shared" si="7"/>
        <v>0</v>
      </c>
      <c r="Z35" s="220">
        <f t="shared" si="8"/>
        <v>0</v>
      </c>
      <c r="AA35" s="221"/>
      <c r="AB35" s="154"/>
      <c r="AC35" s="97">
        <v>27</v>
      </c>
      <c r="AD35" s="149"/>
      <c r="AE35" s="149"/>
      <c r="AF35" s="98">
        <f t="shared" si="9"/>
        <v>0</v>
      </c>
      <c r="AG35" s="149"/>
      <c r="AH35" s="98">
        <f t="shared" si="10"/>
        <v>0</v>
      </c>
      <c r="AI35" s="220">
        <f t="shared" si="11"/>
        <v>0</v>
      </c>
      <c r="AJ35" s="221"/>
      <c r="AK35" s="152"/>
      <c r="AL35" s="106"/>
      <c r="AM35" s="106"/>
      <c r="AN35" s="106"/>
      <c r="AO35" s="106"/>
      <c r="AP35" s="106"/>
      <c r="AQ35" s="106"/>
    </row>
    <row r="36" spans="1:43" x14ac:dyDescent="0.2">
      <c r="A36" s="151"/>
      <c r="B36" s="97">
        <v>28</v>
      </c>
      <c r="C36" s="149"/>
      <c r="D36" s="149"/>
      <c r="E36" s="98">
        <f t="shared" si="0"/>
        <v>0</v>
      </c>
      <c r="F36" s="149"/>
      <c r="G36" s="98">
        <f t="shared" si="1"/>
        <v>0</v>
      </c>
      <c r="H36" s="220">
        <f t="shared" si="2"/>
        <v>0</v>
      </c>
      <c r="I36" s="221"/>
      <c r="K36" s="97">
        <v>28</v>
      </c>
      <c r="L36" s="149"/>
      <c r="M36" s="149"/>
      <c r="N36" s="98">
        <f t="shared" si="3"/>
        <v>0</v>
      </c>
      <c r="O36" s="149"/>
      <c r="P36" s="98">
        <f t="shared" si="4"/>
        <v>0</v>
      </c>
      <c r="Q36" s="220">
        <f t="shared" si="5"/>
        <v>0</v>
      </c>
      <c r="R36" s="221"/>
      <c r="S36" s="106"/>
      <c r="T36" s="97">
        <v>28</v>
      </c>
      <c r="U36" s="149"/>
      <c r="V36" s="149"/>
      <c r="W36" s="98">
        <f t="shared" si="6"/>
        <v>0</v>
      </c>
      <c r="X36" s="149"/>
      <c r="Y36" s="98">
        <f t="shared" si="7"/>
        <v>0</v>
      </c>
      <c r="Z36" s="220">
        <f t="shared" si="8"/>
        <v>0</v>
      </c>
      <c r="AA36" s="221"/>
      <c r="AB36" s="154"/>
      <c r="AC36" s="97">
        <v>28</v>
      </c>
      <c r="AD36" s="149"/>
      <c r="AE36" s="149"/>
      <c r="AF36" s="98">
        <f t="shared" si="9"/>
        <v>0</v>
      </c>
      <c r="AG36" s="149"/>
      <c r="AH36" s="98">
        <f t="shared" si="10"/>
        <v>0</v>
      </c>
      <c r="AI36" s="220">
        <f t="shared" si="11"/>
        <v>0</v>
      </c>
      <c r="AJ36" s="221"/>
      <c r="AK36" s="152"/>
      <c r="AL36" s="106"/>
      <c r="AM36" s="106"/>
      <c r="AN36" s="106"/>
      <c r="AO36" s="106"/>
      <c r="AP36" s="106"/>
      <c r="AQ36" s="106"/>
    </row>
    <row r="37" spans="1:43" x14ac:dyDescent="0.2">
      <c r="A37" s="151"/>
      <c r="B37" s="97">
        <v>29</v>
      </c>
      <c r="C37" s="149"/>
      <c r="D37" s="149"/>
      <c r="E37" s="98">
        <f t="shared" si="0"/>
        <v>0</v>
      </c>
      <c r="F37" s="149"/>
      <c r="G37" s="98">
        <f t="shared" si="1"/>
        <v>0</v>
      </c>
      <c r="H37" s="220">
        <f t="shared" si="2"/>
        <v>0</v>
      </c>
      <c r="I37" s="221"/>
      <c r="K37" s="97">
        <v>29</v>
      </c>
      <c r="L37" s="149"/>
      <c r="M37" s="149"/>
      <c r="N37" s="98">
        <f t="shared" si="3"/>
        <v>0</v>
      </c>
      <c r="O37" s="149"/>
      <c r="P37" s="98">
        <f t="shared" si="4"/>
        <v>0</v>
      </c>
      <c r="Q37" s="220">
        <f t="shared" si="5"/>
        <v>0</v>
      </c>
      <c r="R37" s="221"/>
      <c r="S37" s="106"/>
      <c r="T37" s="97">
        <v>29</v>
      </c>
      <c r="U37" s="149"/>
      <c r="V37" s="149"/>
      <c r="W37" s="98">
        <f t="shared" si="6"/>
        <v>0</v>
      </c>
      <c r="X37" s="149"/>
      <c r="Y37" s="98">
        <f t="shared" si="7"/>
        <v>0</v>
      </c>
      <c r="Z37" s="220">
        <f t="shared" si="8"/>
        <v>0</v>
      </c>
      <c r="AA37" s="221"/>
      <c r="AB37" s="154"/>
      <c r="AC37" s="97">
        <v>29</v>
      </c>
      <c r="AD37" s="149"/>
      <c r="AE37" s="149"/>
      <c r="AF37" s="98">
        <f t="shared" si="9"/>
        <v>0</v>
      </c>
      <c r="AG37" s="149"/>
      <c r="AH37" s="98">
        <f t="shared" si="10"/>
        <v>0</v>
      </c>
      <c r="AI37" s="220">
        <f t="shared" si="11"/>
        <v>0</v>
      </c>
      <c r="AJ37" s="221"/>
      <c r="AK37" s="152"/>
      <c r="AL37" s="106"/>
      <c r="AM37" s="106"/>
      <c r="AN37" s="106"/>
      <c r="AO37" s="106"/>
      <c r="AP37" s="106"/>
      <c r="AQ37" s="106"/>
    </row>
    <row r="38" spans="1:43" x14ac:dyDescent="0.2">
      <c r="A38" s="151"/>
      <c r="B38" s="97">
        <v>30</v>
      </c>
      <c r="C38" s="149"/>
      <c r="D38" s="149"/>
      <c r="E38" s="98">
        <f t="shared" si="0"/>
        <v>0</v>
      </c>
      <c r="F38" s="149"/>
      <c r="G38" s="98">
        <f t="shared" si="1"/>
        <v>0</v>
      </c>
      <c r="H38" s="220">
        <f t="shared" si="2"/>
        <v>0</v>
      </c>
      <c r="I38" s="221"/>
      <c r="K38" s="97">
        <v>30</v>
      </c>
      <c r="L38" s="149"/>
      <c r="M38" s="149"/>
      <c r="N38" s="98">
        <f t="shared" si="3"/>
        <v>0</v>
      </c>
      <c r="O38" s="149"/>
      <c r="P38" s="98">
        <f t="shared" si="4"/>
        <v>0</v>
      </c>
      <c r="Q38" s="220">
        <f t="shared" si="5"/>
        <v>0</v>
      </c>
      <c r="R38" s="221"/>
      <c r="S38" s="106"/>
      <c r="T38" s="97">
        <v>30</v>
      </c>
      <c r="U38" s="149"/>
      <c r="V38" s="149"/>
      <c r="W38" s="98">
        <f t="shared" si="6"/>
        <v>0</v>
      </c>
      <c r="X38" s="149"/>
      <c r="Y38" s="98">
        <f t="shared" si="7"/>
        <v>0</v>
      </c>
      <c r="Z38" s="220">
        <f t="shared" si="8"/>
        <v>0</v>
      </c>
      <c r="AA38" s="221"/>
      <c r="AB38" s="154"/>
      <c r="AC38" s="97">
        <v>30</v>
      </c>
      <c r="AD38" s="149"/>
      <c r="AE38" s="149"/>
      <c r="AF38" s="98">
        <f t="shared" si="9"/>
        <v>0</v>
      </c>
      <c r="AG38" s="149"/>
      <c r="AH38" s="98">
        <f t="shared" si="10"/>
        <v>0</v>
      </c>
      <c r="AI38" s="220">
        <f t="shared" si="11"/>
        <v>0</v>
      </c>
      <c r="AJ38" s="221"/>
      <c r="AK38" s="152"/>
      <c r="AL38" s="106"/>
      <c r="AM38" s="106"/>
      <c r="AN38" s="106"/>
      <c r="AO38" s="106"/>
      <c r="AP38" s="106"/>
      <c r="AQ38" s="106"/>
    </row>
    <row r="39" spans="1:43" x14ac:dyDescent="0.2">
      <c r="A39" s="151"/>
      <c r="B39" s="97">
        <v>31</v>
      </c>
      <c r="C39" s="149"/>
      <c r="D39" s="149"/>
      <c r="E39" s="98">
        <f t="shared" si="0"/>
        <v>0</v>
      </c>
      <c r="F39" s="149"/>
      <c r="G39" s="98">
        <f t="shared" si="1"/>
        <v>0</v>
      </c>
      <c r="H39" s="220">
        <f t="shared" si="2"/>
        <v>0</v>
      </c>
      <c r="I39" s="221"/>
      <c r="K39" s="97">
        <v>31</v>
      </c>
      <c r="L39" s="149"/>
      <c r="M39" s="149"/>
      <c r="N39" s="98">
        <f t="shared" si="3"/>
        <v>0</v>
      </c>
      <c r="O39" s="149"/>
      <c r="P39" s="98">
        <f t="shared" si="4"/>
        <v>0</v>
      </c>
      <c r="Q39" s="220">
        <f t="shared" si="5"/>
        <v>0</v>
      </c>
      <c r="R39" s="221"/>
      <c r="S39" s="106"/>
      <c r="T39" s="97">
        <v>31</v>
      </c>
      <c r="U39" s="149"/>
      <c r="V39" s="149"/>
      <c r="W39" s="98">
        <f t="shared" si="6"/>
        <v>0</v>
      </c>
      <c r="X39" s="149"/>
      <c r="Y39" s="98">
        <f t="shared" si="7"/>
        <v>0</v>
      </c>
      <c r="Z39" s="220">
        <f t="shared" si="8"/>
        <v>0</v>
      </c>
      <c r="AA39" s="221"/>
      <c r="AB39" s="154"/>
      <c r="AC39" s="97">
        <v>31</v>
      </c>
      <c r="AD39" s="149"/>
      <c r="AE39" s="149"/>
      <c r="AF39" s="98">
        <f t="shared" si="9"/>
        <v>0</v>
      </c>
      <c r="AG39" s="149"/>
      <c r="AH39" s="98">
        <f t="shared" si="10"/>
        <v>0</v>
      </c>
      <c r="AI39" s="220">
        <f t="shared" si="11"/>
        <v>0</v>
      </c>
      <c r="AJ39" s="221"/>
      <c r="AK39" s="152"/>
      <c r="AL39" s="106"/>
      <c r="AM39" s="106"/>
      <c r="AN39" s="106"/>
      <c r="AO39" s="106"/>
      <c r="AP39" s="106"/>
      <c r="AQ39" s="106"/>
    </row>
    <row r="40" spans="1:43" x14ac:dyDescent="0.2">
      <c r="A40" s="151"/>
      <c r="B40" s="97">
        <v>32</v>
      </c>
      <c r="C40" s="149"/>
      <c r="D40" s="149"/>
      <c r="E40" s="98">
        <f t="shared" si="0"/>
        <v>0</v>
      </c>
      <c r="F40" s="149"/>
      <c r="G40" s="98">
        <f t="shared" si="1"/>
        <v>0</v>
      </c>
      <c r="H40" s="220">
        <f t="shared" si="2"/>
        <v>0</v>
      </c>
      <c r="I40" s="221"/>
      <c r="K40" s="97">
        <v>32</v>
      </c>
      <c r="L40" s="149"/>
      <c r="M40" s="149"/>
      <c r="N40" s="98">
        <f t="shared" si="3"/>
        <v>0</v>
      </c>
      <c r="O40" s="149"/>
      <c r="P40" s="98">
        <f t="shared" si="4"/>
        <v>0</v>
      </c>
      <c r="Q40" s="220">
        <f t="shared" si="5"/>
        <v>0</v>
      </c>
      <c r="R40" s="221"/>
      <c r="S40" s="106"/>
      <c r="T40" s="97">
        <v>32</v>
      </c>
      <c r="U40" s="149"/>
      <c r="V40" s="149"/>
      <c r="W40" s="98">
        <f t="shared" si="6"/>
        <v>0</v>
      </c>
      <c r="X40" s="149"/>
      <c r="Y40" s="98">
        <f t="shared" si="7"/>
        <v>0</v>
      </c>
      <c r="Z40" s="220">
        <f t="shared" si="8"/>
        <v>0</v>
      </c>
      <c r="AA40" s="221"/>
      <c r="AB40" s="154"/>
      <c r="AC40" s="97">
        <v>32</v>
      </c>
      <c r="AD40" s="149"/>
      <c r="AE40" s="149"/>
      <c r="AF40" s="98">
        <f t="shared" si="9"/>
        <v>0</v>
      </c>
      <c r="AG40" s="149"/>
      <c r="AH40" s="98">
        <f t="shared" si="10"/>
        <v>0</v>
      </c>
      <c r="AI40" s="220">
        <f t="shared" si="11"/>
        <v>0</v>
      </c>
      <c r="AJ40" s="221"/>
      <c r="AK40" s="152"/>
      <c r="AL40" s="106"/>
      <c r="AM40" s="106"/>
      <c r="AN40" s="106"/>
      <c r="AO40" s="106"/>
      <c r="AP40" s="106"/>
      <c r="AQ40" s="106"/>
    </row>
    <row r="41" spans="1:43" x14ac:dyDescent="0.2">
      <c r="A41" s="151"/>
      <c r="B41" s="97">
        <v>33</v>
      </c>
      <c r="C41" s="149"/>
      <c r="D41" s="149"/>
      <c r="E41" s="98">
        <f t="shared" si="0"/>
        <v>0</v>
      </c>
      <c r="F41" s="149"/>
      <c r="G41" s="98">
        <f t="shared" si="1"/>
        <v>0</v>
      </c>
      <c r="H41" s="220">
        <f t="shared" si="2"/>
        <v>0</v>
      </c>
      <c r="I41" s="221"/>
      <c r="K41" s="97">
        <v>33</v>
      </c>
      <c r="L41" s="149"/>
      <c r="M41" s="149"/>
      <c r="N41" s="98">
        <f t="shared" si="3"/>
        <v>0</v>
      </c>
      <c r="O41" s="149"/>
      <c r="P41" s="98">
        <f t="shared" si="4"/>
        <v>0</v>
      </c>
      <c r="Q41" s="220">
        <f t="shared" si="5"/>
        <v>0</v>
      </c>
      <c r="R41" s="221"/>
      <c r="S41" s="106"/>
      <c r="T41" s="97">
        <v>33</v>
      </c>
      <c r="U41" s="149"/>
      <c r="V41" s="149"/>
      <c r="W41" s="98">
        <f t="shared" si="6"/>
        <v>0</v>
      </c>
      <c r="X41" s="149"/>
      <c r="Y41" s="98">
        <f t="shared" si="7"/>
        <v>0</v>
      </c>
      <c r="Z41" s="220">
        <f t="shared" si="8"/>
        <v>0</v>
      </c>
      <c r="AA41" s="221"/>
      <c r="AB41" s="154"/>
      <c r="AC41" s="97">
        <v>33</v>
      </c>
      <c r="AD41" s="149"/>
      <c r="AE41" s="149"/>
      <c r="AF41" s="98">
        <f t="shared" si="9"/>
        <v>0</v>
      </c>
      <c r="AG41" s="149"/>
      <c r="AH41" s="98">
        <f t="shared" si="10"/>
        <v>0</v>
      </c>
      <c r="AI41" s="220">
        <f t="shared" si="11"/>
        <v>0</v>
      </c>
      <c r="AJ41" s="221"/>
      <c r="AK41" s="152"/>
      <c r="AL41" s="106"/>
      <c r="AM41" s="106"/>
      <c r="AN41" s="106"/>
      <c r="AO41" s="106"/>
      <c r="AP41" s="106"/>
      <c r="AQ41" s="106"/>
    </row>
    <row r="42" spans="1:43" x14ac:dyDescent="0.2">
      <c r="A42" s="151"/>
      <c r="B42" s="97">
        <v>34</v>
      </c>
      <c r="C42" s="149"/>
      <c r="D42" s="149"/>
      <c r="E42" s="98">
        <f t="shared" si="0"/>
        <v>0</v>
      </c>
      <c r="F42" s="149"/>
      <c r="G42" s="98">
        <f t="shared" si="1"/>
        <v>0</v>
      </c>
      <c r="H42" s="220">
        <f t="shared" si="2"/>
        <v>0</v>
      </c>
      <c r="I42" s="221"/>
      <c r="K42" s="97">
        <v>34</v>
      </c>
      <c r="L42" s="149"/>
      <c r="M42" s="149"/>
      <c r="N42" s="98">
        <f t="shared" si="3"/>
        <v>0</v>
      </c>
      <c r="O42" s="149"/>
      <c r="P42" s="98">
        <f t="shared" si="4"/>
        <v>0</v>
      </c>
      <c r="Q42" s="220">
        <f t="shared" si="5"/>
        <v>0</v>
      </c>
      <c r="R42" s="221"/>
      <c r="S42" s="106"/>
      <c r="T42" s="97">
        <v>34</v>
      </c>
      <c r="U42" s="149"/>
      <c r="V42" s="149"/>
      <c r="W42" s="98">
        <f t="shared" si="6"/>
        <v>0</v>
      </c>
      <c r="X42" s="149"/>
      <c r="Y42" s="98">
        <f t="shared" si="7"/>
        <v>0</v>
      </c>
      <c r="Z42" s="220">
        <f t="shared" si="8"/>
        <v>0</v>
      </c>
      <c r="AA42" s="221"/>
      <c r="AB42" s="154"/>
      <c r="AC42" s="97">
        <v>34</v>
      </c>
      <c r="AD42" s="149"/>
      <c r="AE42" s="149"/>
      <c r="AF42" s="98">
        <f t="shared" si="9"/>
        <v>0</v>
      </c>
      <c r="AG42" s="149"/>
      <c r="AH42" s="98">
        <f t="shared" si="10"/>
        <v>0</v>
      </c>
      <c r="AI42" s="220">
        <f t="shared" si="11"/>
        <v>0</v>
      </c>
      <c r="AJ42" s="221"/>
      <c r="AK42" s="152"/>
      <c r="AL42" s="106"/>
      <c r="AM42" s="106"/>
      <c r="AN42" s="106"/>
      <c r="AO42" s="106"/>
      <c r="AP42" s="106"/>
      <c r="AQ42" s="106"/>
    </row>
    <row r="43" spans="1:43" x14ac:dyDescent="0.2">
      <c r="A43" s="151"/>
      <c r="B43" s="97">
        <v>35</v>
      </c>
      <c r="C43" s="149"/>
      <c r="D43" s="149"/>
      <c r="E43" s="98">
        <f t="shared" si="0"/>
        <v>0</v>
      </c>
      <c r="F43" s="149"/>
      <c r="G43" s="98">
        <f t="shared" si="1"/>
        <v>0</v>
      </c>
      <c r="H43" s="220">
        <f t="shared" si="2"/>
        <v>0</v>
      </c>
      <c r="I43" s="221"/>
      <c r="K43" s="97">
        <v>35</v>
      </c>
      <c r="L43" s="149"/>
      <c r="M43" s="149"/>
      <c r="N43" s="98">
        <f t="shared" si="3"/>
        <v>0</v>
      </c>
      <c r="O43" s="149"/>
      <c r="P43" s="98">
        <f t="shared" si="4"/>
        <v>0</v>
      </c>
      <c r="Q43" s="220">
        <f t="shared" si="5"/>
        <v>0</v>
      </c>
      <c r="R43" s="221"/>
      <c r="S43" s="106"/>
      <c r="T43" s="97">
        <v>35</v>
      </c>
      <c r="U43" s="149"/>
      <c r="V43" s="149"/>
      <c r="W43" s="98">
        <f t="shared" si="6"/>
        <v>0</v>
      </c>
      <c r="X43" s="149"/>
      <c r="Y43" s="98">
        <f t="shared" si="7"/>
        <v>0</v>
      </c>
      <c r="Z43" s="220">
        <f t="shared" si="8"/>
        <v>0</v>
      </c>
      <c r="AA43" s="221"/>
      <c r="AB43" s="154"/>
      <c r="AC43" s="97">
        <v>35</v>
      </c>
      <c r="AD43" s="149"/>
      <c r="AE43" s="149"/>
      <c r="AF43" s="98">
        <f t="shared" si="9"/>
        <v>0</v>
      </c>
      <c r="AG43" s="149"/>
      <c r="AH43" s="98">
        <f t="shared" si="10"/>
        <v>0</v>
      </c>
      <c r="AI43" s="220">
        <f t="shared" si="11"/>
        <v>0</v>
      </c>
      <c r="AJ43" s="221"/>
      <c r="AK43" s="152"/>
      <c r="AL43" s="106"/>
      <c r="AM43" s="106"/>
      <c r="AN43" s="106"/>
      <c r="AO43" s="106"/>
      <c r="AP43" s="106"/>
      <c r="AQ43" s="106"/>
    </row>
    <row r="44" spans="1:43" x14ac:dyDescent="0.2">
      <c r="A44" s="151"/>
      <c r="B44" s="97">
        <v>36</v>
      </c>
      <c r="C44" s="149"/>
      <c r="D44" s="149"/>
      <c r="E44" s="98">
        <f t="shared" si="0"/>
        <v>0</v>
      </c>
      <c r="F44" s="149"/>
      <c r="G44" s="98">
        <f>E44-F44</f>
        <v>0</v>
      </c>
      <c r="H44" s="220">
        <f t="shared" si="2"/>
        <v>0</v>
      </c>
      <c r="I44" s="221"/>
      <c r="K44" s="97">
        <v>36</v>
      </c>
      <c r="L44" s="149"/>
      <c r="M44" s="149"/>
      <c r="N44" s="98">
        <f t="shared" si="3"/>
        <v>0</v>
      </c>
      <c r="O44" s="149"/>
      <c r="P44" s="98">
        <f>N44-O44</f>
        <v>0</v>
      </c>
      <c r="Q44" s="220">
        <f t="shared" si="5"/>
        <v>0</v>
      </c>
      <c r="R44" s="221"/>
      <c r="S44" s="106"/>
      <c r="T44" s="97">
        <v>36</v>
      </c>
      <c r="U44" s="149"/>
      <c r="V44" s="149"/>
      <c r="W44" s="98">
        <f t="shared" si="6"/>
        <v>0</v>
      </c>
      <c r="X44" s="149"/>
      <c r="Y44" s="98">
        <f>W44-X44</f>
        <v>0</v>
      </c>
      <c r="Z44" s="220">
        <f t="shared" si="8"/>
        <v>0</v>
      </c>
      <c r="AA44" s="221"/>
      <c r="AB44" s="154"/>
      <c r="AC44" s="97">
        <v>36</v>
      </c>
      <c r="AD44" s="149"/>
      <c r="AE44" s="149"/>
      <c r="AF44" s="98">
        <f t="shared" si="9"/>
        <v>0</v>
      </c>
      <c r="AG44" s="149"/>
      <c r="AH44" s="98">
        <f>AF44-AG44</f>
        <v>0</v>
      </c>
      <c r="AI44" s="220">
        <f t="shared" si="11"/>
        <v>0</v>
      </c>
      <c r="AJ44" s="221"/>
      <c r="AK44" s="152"/>
      <c r="AL44" s="106"/>
      <c r="AM44" s="106"/>
      <c r="AN44" s="106"/>
      <c r="AO44" s="106"/>
      <c r="AP44" s="106"/>
      <c r="AQ44" s="106"/>
    </row>
    <row r="45" spans="1:43" x14ac:dyDescent="0.2">
      <c r="A45" s="151"/>
      <c r="B45" s="97">
        <v>37</v>
      </c>
      <c r="C45" s="149"/>
      <c r="D45" s="149"/>
      <c r="E45" s="98">
        <f t="shared" si="0"/>
        <v>0</v>
      </c>
      <c r="F45" s="149"/>
      <c r="G45" s="98">
        <f t="shared" si="1"/>
        <v>0</v>
      </c>
      <c r="H45" s="220">
        <f t="shared" si="2"/>
        <v>0</v>
      </c>
      <c r="I45" s="221"/>
      <c r="K45" s="97">
        <v>37</v>
      </c>
      <c r="L45" s="149"/>
      <c r="M45" s="149"/>
      <c r="N45" s="98">
        <f t="shared" si="3"/>
        <v>0</v>
      </c>
      <c r="O45" s="149"/>
      <c r="P45" s="98">
        <f t="shared" ref="P45:P52" si="12">N45-O45</f>
        <v>0</v>
      </c>
      <c r="Q45" s="220">
        <f t="shared" si="5"/>
        <v>0</v>
      </c>
      <c r="R45" s="221"/>
      <c r="S45" s="106"/>
      <c r="T45" s="97">
        <v>37</v>
      </c>
      <c r="U45" s="149"/>
      <c r="V45" s="149"/>
      <c r="W45" s="98">
        <f t="shared" si="6"/>
        <v>0</v>
      </c>
      <c r="X45" s="149"/>
      <c r="Y45" s="98">
        <f t="shared" ref="Y45:Y52" si="13">W45-X45</f>
        <v>0</v>
      </c>
      <c r="Z45" s="220">
        <f t="shared" si="8"/>
        <v>0</v>
      </c>
      <c r="AA45" s="221"/>
      <c r="AB45" s="154"/>
      <c r="AC45" s="97">
        <v>37</v>
      </c>
      <c r="AD45" s="149"/>
      <c r="AE45" s="149"/>
      <c r="AF45" s="98">
        <f t="shared" si="9"/>
        <v>0</v>
      </c>
      <c r="AG45" s="149"/>
      <c r="AH45" s="98">
        <f t="shared" ref="AH45:AH52" si="14">AF45-AG45</f>
        <v>0</v>
      </c>
      <c r="AI45" s="220">
        <f t="shared" si="11"/>
        <v>0</v>
      </c>
      <c r="AJ45" s="221"/>
      <c r="AK45" s="152"/>
      <c r="AL45" s="106"/>
      <c r="AM45" s="106"/>
      <c r="AN45" s="106"/>
      <c r="AO45" s="106"/>
      <c r="AP45" s="106"/>
      <c r="AQ45" s="106"/>
    </row>
    <row r="46" spans="1:43" x14ac:dyDescent="0.2">
      <c r="A46" s="151"/>
      <c r="B46" s="97">
        <v>38</v>
      </c>
      <c r="C46" s="149"/>
      <c r="D46" s="149"/>
      <c r="E46" s="98">
        <f t="shared" si="0"/>
        <v>0</v>
      </c>
      <c r="F46" s="149"/>
      <c r="G46" s="98">
        <f t="shared" si="1"/>
        <v>0</v>
      </c>
      <c r="H46" s="220">
        <f t="shared" si="2"/>
        <v>0</v>
      </c>
      <c r="I46" s="221"/>
      <c r="K46" s="97">
        <v>38</v>
      </c>
      <c r="L46" s="149"/>
      <c r="M46" s="149"/>
      <c r="N46" s="98">
        <f t="shared" si="3"/>
        <v>0</v>
      </c>
      <c r="O46" s="149"/>
      <c r="P46" s="98">
        <f t="shared" si="12"/>
        <v>0</v>
      </c>
      <c r="Q46" s="220">
        <f t="shared" si="5"/>
        <v>0</v>
      </c>
      <c r="R46" s="221"/>
      <c r="S46" s="106"/>
      <c r="T46" s="97">
        <v>38</v>
      </c>
      <c r="U46" s="149"/>
      <c r="V46" s="149"/>
      <c r="W46" s="98">
        <f t="shared" si="6"/>
        <v>0</v>
      </c>
      <c r="X46" s="149"/>
      <c r="Y46" s="98">
        <f t="shared" si="13"/>
        <v>0</v>
      </c>
      <c r="Z46" s="220">
        <f t="shared" si="8"/>
        <v>0</v>
      </c>
      <c r="AA46" s="221"/>
      <c r="AB46" s="154"/>
      <c r="AC46" s="97">
        <v>38</v>
      </c>
      <c r="AD46" s="149"/>
      <c r="AE46" s="149"/>
      <c r="AF46" s="98">
        <f t="shared" si="9"/>
        <v>0</v>
      </c>
      <c r="AG46" s="149"/>
      <c r="AH46" s="98">
        <f t="shared" si="14"/>
        <v>0</v>
      </c>
      <c r="AI46" s="220">
        <f t="shared" si="11"/>
        <v>0</v>
      </c>
      <c r="AJ46" s="221"/>
      <c r="AK46" s="152"/>
      <c r="AL46" s="106"/>
      <c r="AM46" s="106"/>
      <c r="AN46" s="106"/>
      <c r="AO46" s="106"/>
      <c r="AP46" s="106"/>
      <c r="AQ46" s="106"/>
    </row>
    <row r="47" spans="1:43" x14ac:dyDescent="0.2">
      <c r="A47" s="151"/>
      <c r="B47" s="97">
        <v>39</v>
      </c>
      <c r="C47" s="149"/>
      <c r="D47" s="149"/>
      <c r="E47" s="98">
        <f t="shared" si="0"/>
        <v>0</v>
      </c>
      <c r="F47" s="149"/>
      <c r="G47" s="98">
        <f t="shared" si="1"/>
        <v>0</v>
      </c>
      <c r="H47" s="220">
        <f t="shared" si="2"/>
        <v>0</v>
      </c>
      <c r="I47" s="221"/>
      <c r="K47" s="97">
        <v>39</v>
      </c>
      <c r="L47" s="149"/>
      <c r="M47" s="149"/>
      <c r="N47" s="98">
        <f t="shared" si="3"/>
        <v>0</v>
      </c>
      <c r="O47" s="149"/>
      <c r="P47" s="98">
        <f t="shared" si="12"/>
        <v>0</v>
      </c>
      <c r="Q47" s="220">
        <f t="shared" si="5"/>
        <v>0</v>
      </c>
      <c r="R47" s="221"/>
      <c r="S47" s="106"/>
      <c r="T47" s="97">
        <v>39</v>
      </c>
      <c r="U47" s="149"/>
      <c r="V47" s="149"/>
      <c r="W47" s="98">
        <f t="shared" si="6"/>
        <v>0</v>
      </c>
      <c r="X47" s="149"/>
      <c r="Y47" s="98">
        <f t="shared" si="13"/>
        <v>0</v>
      </c>
      <c r="Z47" s="220">
        <f t="shared" si="8"/>
        <v>0</v>
      </c>
      <c r="AA47" s="221"/>
      <c r="AB47" s="154"/>
      <c r="AC47" s="97">
        <v>39</v>
      </c>
      <c r="AD47" s="149"/>
      <c r="AE47" s="149"/>
      <c r="AF47" s="98">
        <f t="shared" si="9"/>
        <v>0</v>
      </c>
      <c r="AG47" s="149"/>
      <c r="AH47" s="98">
        <f t="shared" si="14"/>
        <v>0</v>
      </c>
      <c r="AI47" s="220">
        <f t="shared" si="11"/>
        <v>0</v>
      </c>
      <c r="AJ47" s="221"/>
      <c r="AK47" s="152"/>
      <c r="AL47" s="106"/>
      <c r="AM47" s="106"/>
      <c r="AN47" s="106"/>
      <c r="AO47" s="106"/>
      <c r="AP47" s="106"/>
      <c r="AQ47" s="106"/>
    </row>
    <row r="48" spans="1:43" x14ac:dyDescent="0.2">
      <c r="A48" s="151"/>
      <c r="B48" s="97">
        <v>40</v>
      </c>
      <c r="C48" s="149"/>
      <c r="D48" s="149"/>
      <c r="E48" s="98">
        <f t="shared" si="0"/>
        <v>0</v>
      </c>
      <c r="F48" s="149"/>
      <c r="G48" s="98">
        <f t="shared" si="1"/>
        <v>0</v>
      </c>
      <c r="H48" s="220">
        <f t="shared" si="2"/>
        <v>0</v>
      </c>
      <c r="I48" s="221"/>
      <c r="K48" s="97">
        <v>40</v>
      </c>
      <c r="L48" s="149"/>
      <c r="M48" s="149"/>
      <c r="N48" s="98">
        <f t="shared" si="3"/>
        <v>0</v>
      </c>
      <c r="O48" s="149"/>
      <c r="P48" s="98">
        <f t="shared" si="12"/>
        <v>0</v>
      </c>
      <c r="Q48" s="220">
        <f t="shared" si="5"/>
        <v>0</v>
      </c>
      <c r="R48" s="221"/>
      <c r="S48" s="106"/>
      <c r="T48" s="97">
        <v>40</v>
      </c>
      <c r="U48" s="149"/>
      <c r="V48" s="149"/>
      <c r="W48" s="98">
        <f t="shared" si="6"/>
        <v>0</v>
      </c>
      <c r="X48" s="149"/>
      <c r="Y48" s="98">
        <f t="shared" si="13"/>
        <v>0</v>
      </c>
      <c r="Z48" s="220">
        <f t="shared" si="8"/>
        <v>0</v>
      </c>
      <c r="AA48" s="221"/>
      <c r="AB48" s="154"/>
      <c r="AC48" s="97">
        <v>40</v>
      </c>
      <c r="AD48" s="149"/>
      <c r="AE48" s="149"/>
      <c r="AF48" s="98">
        <f t="shared" si="9"/>
        <v>0</v>
      </c>
      <c r="AG48" s="149"/>
      <c r="AH48" s="98">
        <f t="shared" si="14"/>
        <v>0</v>
      </c>
      <c r="AI48" s="220">
        <f t="shared" si="11"/>
        <v>0</v>
      </c>
      <c r="AJ48" s="221"/>
      <c r="AK48" s="152"/>
      <c r="AL48" s="106"/>
      <c r="AM48" s="106"/>
      <c r="AN48" s="106"/>
      <c r="AO48" s="106"/>
      <c r="AP48" s="106"/>
      <c r="AQ48" s="106"/>
    </row>
    <row r="49" spans="1:43" x14ac:dyDescent="0.2">
      <c r="A49" s="151"/>
      <c r="B49" s="97">
        <v>41</v>
      </c>
      <c r="C49" s="149"/>
      <c r="D49" s="149"/>
      <c r="E49" s="98">
        <f t="shared" si="0"/>
        <v>0</v>
      </c>
      <c r="F49" s="149"/>
      <c r="G49" s="98">
        <f t="shared" si="1"/>
        <v>0</v>
      </c>
      <c r="H49" s="220">
        <f t="shared" si="2"/>
        <v>0</v>
      </c>
      <c r="I49" s="221"/>
      <c r="K49" s="97">
        <v>41</v>
      </c>
      <c r="L49" s="149"/>
      <c r="M49" s="149"/>
      <c r="N49" s="98">
        <f t="shared" si="3"/>
        <v>0</v>
      </c>
      <c r="O49" s="149"/>
      <c r="P49" s="98">
        <f t="shared" si="12"/>
        <v>0</v>
      </c>
      <c r="Q49" s="220">
        <f t="shared" si="5"/>
        <v>0</v>
      </c>
      <c r="R49" s="221"/>
      <c r="S49" s="106"/>
      <c r="T49" s="97">
        <v>41</v>
      </c>
      <c r="U49" s="149"/>
      <c r="V49" s="149"/>
      <c r="W49" s="98">
        <f t="shared" si="6"/>
        <v>0</v>
      </c>
      <c r="X49" s="149"/>
      <c r="Y49" s="98">
        <f t="shared" si="13"/>
        <v>0</v>
      </c>
      <c r="Z49" s="220">
        <f t="shared" si="8"/>
        <v>0</v>
      </c>
      <c r="AA49" s="221"/>
      <c r="AB49" s="154"/>
      <c r="AC49" s="97">
        <v>41</v>
      </c>
      <c r="AD49" s="149"/>
      <c r="AE49" s="149"/>
      <c r="AF49" s="98">
        <f t="shared" si="9"/>
        <v>0</v>
      </c>
      <c r="AG49" s="149"/>
      <c r="AH49" s="98">
        <f t="shared" si="14"/>
        <v>0</v>
      </c>
      <c r="AI49" s="220">
        <f t="shared" si="11"/>
        <v>0</v>
      </c>
      <c r="AJ49" s="221"/>
      <c r="AK49" s="152"/>
      <c r="AL49" s="106"/>
      <c r="AM49" s="106"/>
      <c r="AN49" s="106"/>
      <c r="AO49" s="106"/>
      <c r="AP49" s="106"/>
      <c r="AQ49" s="106"/>
    </row>
    <row r="50" spans="1:43" x14ac:dyDescent="0.2">
      <c r="A50" s="151"/>
      <c r="B50" s="97">
        <v>42</v>
      </c>
      <c r="C50" s="149"/>
      <c r="D50" s="149"/>
      <c r="E50" s="98">
        <f t="shared" si="0"/>
        <v>0</v>
      </c>
      <c r="F50" s="149"/>
      <c r="G50" s="98">
        <f t="shared" si="1"/>
        <v>0</v>
      </c>
      <c r="H50" s="220">
        <f t="shared" si="2"/>
        <v>0</v>
      </c>
      <c r="I50" s="221"/>
      <c r="K50" s="97">
        <v>42</v>
      </c>
      <c r="L50" s="149"/>
      <c r="M50" s="149"/>
      <c r="N50" s="98">
        <f t="shared" si="3"/>
        <v>0</v>
      </c>
      <c r="O50" s="149"/>
      <c r="P50" s="98">
        <f t="shared" si="12"/>
        <v>0</v>
      </c>
      <c r="Q50" s="220">
        <f t="shared" si="5"/>
        <v>0</v>
      </c>
      <c r="R50" s="221"/>
      <c r="S50" s="106"/>
      <c r="T50" s="97">
        <v>42</v>
      </c>
      <c r="U50" s="149"/>
      <c r="V50" s="149"/>
      <c r="W50" s="98">
        <f t="shared" si="6"/>
        <v>0</v>
      </c>
      <c r="X50" s="149"/>
      <c r="Y50" s="98">
        <f t="shared" si="13"/>
        <v>0</v>
      </c>
      <c r="Z50" s="220">
        <f t="shared" si="8"/>
        <v>0</v>
      </c>
      <c r="AA50" s="221"/>
      <c r="AB50" s="154"/>
      <c r="AC50" s="97">
        <v>42</v>
      </c>
      <c r="AD50" s="149"/>
      <c r="AE50" s="149"/>
      <c r="AF50" s="98">
        <f t="shared" si="9"/>
        <v>0</v>
      </c>
      <c r="AG50" s="149"/>
      <c r="AH50" s="98">
        <f t="shared" si="14"/>
        <v>0</v>
      </c>
      <c r="AI50" s="220">
        <f t="shared" si="11"/>
        <v>0</v>
      </c>
      <c r="AJ50" s="221"/>
      <c r="AK50" s="152"/>
      <c r="AL50" s="106"/>
      <c r="AM50" s="106"/>
      <c r="AN50" s="106"/>
      <c r="AO50" s="106"/>
      <c r="AP50" s="106"/>
      <c r="AQ50" s="106"/>
    </row>
    <row r="51" spans="1:43" x14ac:dyDescent="0.2">
      <c r="A51" s="151"/>
      <c r="B51" s="97">
        <v>43</v>
      </c>
      <c r="C51" s="149"/>
      <c r="D51" s="149"/>
      <c r="E51" s="98">
        <f t="shared" si="0"/>
        <v>0</v>
      </c>
      <c r="F51" s="149"/>
      <c r="G51" s="98">
        <f t="shared" si="1"/>
        <v>0</v>
      </c>
      <c r="H51" s="220">
        <f t="shared" si="2"/>
        <v>0</v>
      </c>
      <c r="I51" s="221"/>
      <c r="K51" s="97">
        <v>43</v>
      </c>
      <c r="L51" s="149"/>
      <c r="M51" s="149"/>
      <c r="N51" s="98">
        <f t="shared" si="3"/>
        <v>0</v>
      </c>
      <c r="O51" s="149"/>
      <c r="P51" s="98">
        <f t="shared" si="12"/>
        <v>0</v>
      </c>
      <c r="Q51" s="220">
        <f t="shared" si="5"/>
        <v>0</v>
      </c>
      <c r="R51" s="221"/>
      <c r="S51" s="106"/>
      <c r="T51" s="97">
        <v>43</v>
      </c>
      <c r="U51" s="149"/>
      <c r="V51" s="149"/>
      <c r="W51" s="98">
        <f t="shared" si="6"/>
        <v>0</v>
      </c>
      <c r="X51" s="149"/>
      <c r="Y51" s="98">
        <f t="shared" si="13"/>
        <v>0</v>
      </c>
      <c r="Z51" s="220">
        <f t="shared" si="8"/>
        <v>0</v>
      </c>
      <c r="AA51" s="221"/>
      <c r="AB51" s="154"/>
      <c r="AC51" s="97">
        <v>43</v>
      </c>
      <c r="AD51" s="149"/>
      <c r="AE51" s="149"/>
      <c r="AF51" s="98">
        <f t="shared" si="9"/>
        <v>0</v>
      </c>
      <c r="AG51" s="149"/>
      <c r="AH51" s="98">
        <f t="shared" si="14"/>
        <v>0</v>
      </c>
      <c r="AI51" s="220">
        <f t="shared" si="11"/>
        <v>0</v>
      </c>
      <c r="AJ51" s="221"/>
      <c r="AK51" s="152"/>
      <c r="AL51" s="106"/>
      <c r="AM51" s="106"/>
      <c r="AN51" s="106"/>
      <c r="AO51" s="106"/>
      <c r="AP51" s="106"/>
      <c r="AQ51" s="106"/>
    </row>
    <row r="52" spans="1:43" x14ac:dyDescent="0.2">
      <c r="A52" s="151"/>
      <c r="B52" s="111">
        <v>44</v>
      </c>
      <c r="C52" s="150"/>
      <c r="D52" s="150"/>
      <c r="E52" s="112">
        <f t="shared" si="0"/>
        <v>0</v>
      </c>
      <c r="F52" s="150"/>
      <c r="G52" s="112">
        <f t="shared" si="1"/>
        <v>0</v>
      </c>
      <c r="H52" s="224">
        <f t="shared" si="2"/>
        <v>0</v>
      </c>
      <c r="I52" s="225"/>
      <c r="K52" s="111">
        <v>44</v>
      </c>
      <c r="L52" s="150"/>
      <c r="M52" s="150"/>
      <c r="N52" s="112">
        <f t="shared" si="3"/>
        <v>0</v>
      </c>
      <c r="O52" s="150"/>
      <c r="P52" s="112">
        <f t="shared" si="12"/>
        <v>0</v>
      </c>
      <c r="Q52" s="224">
        <f t="shared" si="5"/>
        <v>0</v>
      </c>
      <c r="R52" s="225"/>
      <c r="S52" s="106"/>
      <c r="T52" s="111">
        <v>44</v>
      </c>
      <c r="U52" s="150"/>
      <c r="V52" s="150"/>
      <c r="W52" s="112">
        <f t="shared" si="6"/>
        <v>0</v>
      </c>
      <c r="X52" s="150"/>
      <c r="Y52" s="112">
        <f t="shared" si="13"/>
        <v>0</v>
      </c>
      <c r="Z52" s="224">
        <f t="shared" si="8"/>
        <v>0</v>
      </c>
      <c r="AA52" s="225"/>
      <c r="AB52" s="154"/>
      <c r="AC52" s="111">
        <v>44</v>
      </c>
      <c r="AD52" s="150"/>
      <c r="AE52" s="150"/>
      <c r="AF52" s="112">
        <f t="shared" si="9"/>
        <v>0</v>
      </c>
      <c r="AG52" s="150"/>
      <c r="AH52" s="112">
        <f t="shared" si="14"/>
        <v>0</v>
      </c>
      <c r="AI52" s="224">
        <f t="shared" si="11"/>
        <v>0</v>
      </c>
      <c r="AJ52" s="225"/>
      <c r="AK52" s="152"/>
      <c r="AL52" s="106"/>
      <c r="AM52" s="106"/>
      <c r="AN52" s="106"/>
      <c r="AO52" s="106"/>
      <c r="AP52" s="106"/>
      <c r="AQ52" s="106"/>
    </row>
    <row r="53" spans="1:43" ht="18" customHeight="1" thickBot="1" x14ac:dyDescent="0.3">
      <c r="A53" s="151"/>
      <c r="B53" s="116" t="s">
        <v>169</v>
      </c>
      <c r="C53" s="113"/>
      <c r="D53" s="114"/>
      <c r="E53" s="113"/>
      <c r="F53" s="115"/>
      <c r="G53" s="110">
        <f>SUM(G9:G52)</f>
        <v>0</v>
      </c>
      <c r="H53" s="226">
        <f>SUM(H9:H52)</f>
        <v>0</v>
      </c>
      <c r="I53" s="227"/>
      <c r="K53" s="116" t="s">
        <v>169</v>
      </c>
      <c r="L53" s="113"/>
      <c r="M53" s="114"/>
      <c r="N53" s="113"/>
      <c r="O53" s="115"/>
      <c r="P53" s="110">
        <f>SUM(P9:P52)</f>
        <v>0</v>
      </c>
      <c r="Q53" s="226">
        <f>SUM(Q9:Q52)</f>
        <v>0</v>
      </c>
      <c r="R53" s="227"/>
      <c r="S53" s="106"/>
      <c r="T53" s="116" t="s">
        <v>169</v>
      </c>
      <c r="U53" s="113"/>
      <c r="V53" s="114"/>
      <c r="W53" s="113"/>
      <c r="X53" s="115"/>
      <c r="Y53" s="110">
        <f>SUM(Y9:Y52)</f>
        <v>0</v>
      </c>
      <c r="Z53" s="226">
        <f>SUM(Z9:Z52)</f>
        <v>0</v>
      </c>
      <c r="AA53" s="227"/>
      <c r="AB53" s="106"/>
      <c r="AC53" s="116" t="s">
        <v>169</v>
      </c>
      <c r="AD53" s="113"/>
      <c r="AE53" s="114"/>
      <c r="AF53" s="113"/>
      <c r="AG53" s="115"/>
      <c r="AH53" s="110">
        <f>SUM(AH9:AH52)</f>
        <v>0</v>
      </c>
      <c r="AI53" s="226">
        <f>SUM(AI9:AI52)</f>
        <v>0</v>
      </c>
      <c r="AJ53" s="227"/>
      <c r="AK53" s="106"/>
      <c r="AL53" s="106"/>
      <c r="AM53" s="106"/>
      <c r="AN53" s="106"/>
      <c r="AO53" s="106"/>
      <c r="AP53" s="106"/>
      <c r="AQ53" s="106"/>
    </row>
    <row r="55" spans="1:43" ht="18" x14ac:dyDescent="0.25">
      <c r="A55" s="151">
        <v>1</v>
      </c>
      <c r="B55" s="96" t="str">
        <f>VLOOKUP(A55,A113:B114,2)</f>
        <v>Endmast 50 bis 120 kg</v>
      </c>
      <c r="C55" s="103"/>
      <c r="D55" s="103"/>
      <c r="E55" s="103"/>
      <c r="T55" s="96" t="str">
        <f>B55</f>
        <v>Endmast 50 bis 120 kg</v>
      </c>
      <c r="U55" s="103"/>
      <c r="V55" s="103"/>
      <c r="W55" s="103"/>
    </row>
    <row r="57" spans="1:43" ht="15.75" x14ac:dyDescent="0.25">
      <c r="B57" s="107" t="s">
        <v>162</v>
      </c>
      <c r="C57" s="105"/>
      <c r="D57" s="106"/>
      <c r="E57" s="106"/>
      <c r="F57" s="106"/>
      <c r="G57" s="117" t="s">
        <v>164</v>
      </c>
      <c r="H57" s="118">
        <f>IF($A$55=1,1.5,2.3)</f>
        <v>1.5</v>
      </c>
      <c r="I57" s="122" t="s">
        <v>163</v>
      </c>
      <c r="K57" s="107" t="s">
        <v>153</v>
      </c>
      <c r="L57" s="105"/>
      <c r="M57" s="106"/>
      <c r="N57" s="106"/>
      <c r="O57" s="106"/>
      <c r="P57" s="117" t="s">
        <v>164</v>
      </c>
      <c r="Q57" s="118">
        <f>IF($A$55=1,0.6,0.9)</f>
        <v>0.6</v>
      </c>
      <c r="R57" s="122" t="s">
        <v>163</v>
      </c>
      <c r="S57" s="106"/>
      <c r="T57" s="107" t="s">
        <v>154</v>
      </c>
      <c r="U57" s="105"/>
      <c r="V57" s="106"/>
      <c r="W57" s="106"/>
      <c r="X57" s="106"/>
      <c r="Y57" s="117" t="s">
        <v>164</v>
      </c>
      <c r="Z57" s="128">
        <f>IF($A$55=1,1,1.5)</f>
        <v>1</v>
      </c>
      <c r="AA57" s="122" t="s">
        <v>163</v>
      </c>
      <c r="AB57" s="106"/>
      <c r="AC57" s="107" t="s">
        <v>155</v>
      </c>
      <c r="AD57" s="105"/>
      <c r="AE57" s="106"/>
      <c r="AF57" s="106"/>
      <c r="AG57" s="106"/>
      <c r="AH57" s="117" t="s">
        <v>164</v>
      </c>
      <c r="AI57" s="128">
        <f>IF($A$55=1,0.5,0.8)</f>
        <v>0.5</v>
      </c>
      <c r="AJ57" s="122" t="s">
        <v>163</v>
      </c>
    </row>
    <row r="58" spans="1:43" ht="16.5" thickBot="1" x14ac:dyDescent="0.3">
      <c r="B58" s="104"/>
      <c r="C58" s="105"/>
      <c r="D58" s="106"/>
      <c r="E58" s="106"/>
      <c r="F58" s="106"/>
      <c r="G58" s="106"/>
      <c r="H58" s="106"/>
      <c r="I58" s="106"/>
      <c r="K58" s="104"/>
      <c r="L58" s="105"/>
      <c r="M58" s="106"/>
      <c r="N58" s="106"/>
      <c r="O58" s="106"/>
      <c r="P58" s="106"/>
      <c r="Q58" s="106"/>
      <c r="R58" s="106"/>
      <c r="S58" s="106"/>
      <c r="T58" s="104"/>
      <c r="U58" s="105"/>
      <c r="V58" s="106"/>
      <c r="W58" s="106"/>
      <c r="X58" s="106"/>
      <c r="Y58" s="106"/>
      <c r="Z58" s="106"/>
      <c r="AA58" s="106"/>
      <c r="AB58" s="106"/>
      <c r="AC58" s="104"/>
      <c r="AD58" s="105"/>
      <c r="AE58" s="106"/>
      <c r="AF58" s="106"/>
      <c r="AG58" s="106"/>
      <c r="AH58" s="106"/>
      <c r="AI58" s="106"/>
      <c r="AJ58" s="106"/>
    </row>
    <row r="59" spans="1:43" ht="31.5" customHeight="1" x14ac:dyDescent="0.2">
      <c r="B59" s="119" t="s">
        <v>160</v>
      </c>
      <c r="C59" s="120" t="s">
        <v>156</v>
      </c>
      <c r="D59" s="120" t="s">
        <v>157</v>
      </c>
      <c r="E59" s="108" t="s">
        <v>158</v>
      </c>
      <c r="F59" s="109" t="s">
        <v>168</v>
      </c>
      <c r="G59" s="109" t="s">
        <v>161</v>
      </c>
      <c r="H59" s="216" t="s">
        <v>159</v>
      </c>
      <c r="I59" s="217"/>
      <c r="K59" s="119" t="s">
        <v>160</v>
      </c>
      <c r="L59" s="120" t="s">
        <v>156</v>
      </c>
      <c r="M59" s="120" t="s">
        <v>157</v>
      </c>
      <c r="N59" s="108" t="s">
        <v>158</v>
      </c>
      <c r="O59" s="109" t="s">
        <v>168</v>
      </c>
      <c r="P59" s="109" t="s">
        <v>161</v>
      </c>
      <c r="Q59" s="216" t="s">
        <v>159</v>
      </c>
      <c r="R59" s="217"/>
      <c r="S59" s="126"/>
      <c r="T59" s="119" t="s">
        <v>160</v>
      </c>
      <c r="U59" s="120" t="s">
        <v>156</v>
      </c>
      <c r="V59" s="120" t="s">
        <v>157</v>
      </c>
      <c r="W59" s="108" t="s">
        <v>158</v>
      </c>
      <c r="X59" s="109" t="s">
        <v>168</v>
      </c>
      <c r="Y59" s="109" t="s">
        <v>161</v>
      </c>
      <c r="Z59" s="216" t="s">
        <v>159</v>
      </c>
      <c r="AA59" s="217"/>
      <c r="AB59" s="125"/>
      <c r="AC59" s="119" t="s">
        <v>160</v>
      </c>
      <c r="AD59" s="120" t="s">
        <v>156</v>
      </c>
      <c r="AE59" s="120" t="s">
        <v>157</v>
      </c>
      <c r="AF59" s="108" t="s">
        <v>158</v>
      </c>
      <c r="AG59" s="109" t="s">
        <v>168</v>
      </c>
      <c r="AH59" s="109" t="s">
        <v>161</v>
      </c>
      <c r="AI59" s="216" t="s">
        <v>159</v>
      </c>
      <c r="AJ59" s="217"/>
    </row>
    <row r="60" spans="1:43" ht="18" x14ac:dyDescent="0.2">
      <c r="B60" s="101"/>
      <c r="C60" s="121" t="s">
        <v>166</v>
      </c>
      <c r="D60" s="121" t="s">
        <v>166</v>
      </c>
      <c r="E60" s="121" t="s">
        <v>165</v>
      </c>
      <c r="F60" s="121" t="s">
        <v>165</v>
      </c>
      <c r="G60" s="102" t="s">
        <v>165</v>
      </c>
      <c r="H60" s="218" t="s">
        <v>167</v>
      </c>
      <c r="I60" s="219"/>
      <c r="K60" s="101"/>
      <c r="L60" s="121" t="s">
        <v>166</v>
      </c>
      <c r="M60" s="121" t="s">
        <v>166</v>
      </c>
      <c r="N60" s="121" t="s">
        <v>165</v>
      </c>
      <c r="O60" s="121" t="s">
        <v>165</v>
      </c>
      <c r="P60" s="102" t="s">
        <v>165</v>
      </c>
      <c r="Q60" s="218" t="s">
        <v>167</v>
      </c>
      <c r="R60" s="219"/>
      <c r="S60" s="126"/>
      <c r="T60" s="101"/>
      <c r="U60" s="121" t="s">
        <v>166</v>
      </c>
      <c r="V60" s="121" t="s">
        <v>166</v>
      </c>
      <c r="W60" s="121" t="s">
        <v>165</v>
      </c>
      <c r="X60" s="121" t="s">
        <v>165</v>
      </c>
      <c r="Y60" s="102" t="s">
        <v>165</v>
      </c>
      <c r="Z60" s="218" t="s">
        <v>167</v>
      </c>
      <c r="AA60" s="219"/>
      <c r="AB60" s="125"/>
      <c r="AC60" s="101"/>
      <c r="AD60" s="121" t="s">
        <v>166</v>
      </c>
      <c r="AE60" s="121" t="s">
        <v>166</v>
      </c>
      <c r="AF60" s="121" t="s">
        <v>165</v>
      </c>
      <c r="AG60" s="121" t="s">
        <v>165</v>
      </c>
      <c r="AH60" s="102" t="s">
        <v>165</v>
      </c>
      <c r="AI60" s="218" t="s">
        <v>167</v>
      </c>
      <c r="AJ60" s="219"/>
    </row>
    <row r="61" spans="1:43" x14ac:dyDescent="0.2">
      <c r="A61" s="151"/>
      <c r="B61" s="99">
        <v>1</v>
      </c>
      <c r="C61" s="148"/>
      <c r="D61" s="148"/>
      <c r="E61" s="100">
        <f>C61*D61</f>
        <v>0</v>
      </c>
      <c r="F61" s="148"/>
      <c r="G61" s="100">
        <f>E61-F61</f>
        <v>0</v>
      </c>
      <c r="H61" s="222">
        <f>ROUNDDOWN(G61/$H$57,0)</f>
        <v>0</v>
      </c>
      <c r="I61" s="223"/>
      <c r="K61" s="99">
        <v>1</v>
      </c>
      <c r="L61" s="148"/>
      <c r="M61" s="148"/>
      <c r="N61" s="100">
        <f>L61*M61</f>
        <v>0</v>
      </c>
      <c r="O61" s="148"/>
      <c r="P61" s="100">
        <f>N61-O61</f>
        <v>0</v>
      </c>
      <c r="Q61" s="222">
        <f>ROUNDDOWN(P61/$Q$57,0)</f>
        <v>0</v>
      </c>
      <c r="R61" s="223"/>
      <c r="S61" s="106"/>
      <c r="T61" s="99">
        <v>1</v>
      </c>
      <c r="U61" s="148"/>
      <c r="V61" s="148"/>
      <c r="W61" s="100">
        <f>U61*V61</f>
        <v>0</v>
      </c>
      <c r="X61" s="148"/>
      <c r="Y61" s="100">
        <f>W61-X61</f>
        <v>0</v>
      </c>
      <c r="Z61" s="222">
        <f>ROUNDDOWN(Y61/$Z$57,0)</f>
        <v>0</v>
      </c>
      <c r="AA61" s="223"/>
      <c r="AB61" s="106"/>
      <c r="AC61" s="99">
        <v>1</v>
      </c>
      <c r="AD61" s="148"/>
      <c r="AE61" s="148"/>
      <c r="AF61" s="100">
        <f>AD61*AE61</f>
        <v>0</v>
      </c>
      <c r="AG61" s="148"/>
      <c r="AH61" s="100">
        <f>AF61-AG61</f>
        <v>0</v>
      </c>
      <c r="AI61" s="222">
        <f>ROUNDDOWN(AH61/$AI$57,0)</f>
        <v>0</v>
      </c>
      <c r="AJ61" s="223"/>
      <c r="AK61" s="151"/>
    </row>
    <row r="62" spans="1:43" x14ac:dyDescent="0.2">
      <c r="A62" s="151"/>
      <c r="B62" s="97">
        <v>2</v>
      </c>
      <c r="C62" s="149"/>
      <c r="D62" s="149"/>
      <c r="E62" s="98">
        <f t="shared" ref="E62:E104" si="15">C62*D62</f>
        <v>0</v>
      </c>
      <c r="F62" s="149"/>
      <c r="G62" s="98">
        <f t="shared" ref="G62:G95" si="16">E62-F62</f>
        <v>0</v>
      </c>
      <c r="H62" s="220">
        <f t="shared" ref="H62:H104" si="17">ROUNDDOWN(G62/$H$57,0)</f>
        <v>0</v>
      </c>
      <c r="I62" s="221"/>
      <c r="K62" s="97">
        <v>2</v>
      </c>
      <c r="L62" s="149"/>
      <c r="M62" s="149"/>
      <c r="N62" s="98">
        <f t="shared" ref="N62:N104" si="18">L62*M62</f>
        <v>0</v>
      </c>
      <c r="O62" s="149"/>
      <c r="P62" s="98">
        <f t="shared" ref="P62:P95" si="19">N62-O62</f>
        <v>0</v>
      </c>
      <c r="Q62" s="220">
        <f t="shared" ref="Q62:Q104" si="20">ROUNDDOWN(P62/$Q$57,0)</f>
        <v>0</v>
      </c>
      <c r="R62" s="221"/>
      <c r="S62" s="106"/>
      <c r="T62" s="97">
        <v>2</v>
      </c>
      <c r="U62" s="149"/>
      <c r="V62" s="149"/>
      <c r="W62" s="98">
        <f t="shared" ref="W62:W104" si="21">U62*V62</f>
        <v>0</v>
      </c>
      <c r="X62" s="149"/>
      <c r="Y62" s="98">
        <f t="shared" ref="Y62:Y95" si="22">W62-X62</f>
        <v>0</v>
      </c>
      <c r="Z62" s="220">
        <f t="shared" ref="Z62:Z104" si="23">ROUNDDOWN(Y62/$Z$57,0)</f>
        <v>0</v>
      </c>
      <c r="AA62" s="221"/>
      <c r="AB62" s="106"/>
      <c r="AC62" s="97">
        <v>2</v>
      </c>
      <c r="AD62" s="149"/>
      <c r="AE62" s="149"/>
      <c r="AF62" s="98">
        <f t="shared" ref="AF62:AF104" si="24">AD62*AE62</f>
        <v>0</v>
      </c>
      <c r="AG62" s="149"/>
      <c r="AH62" s="98">
        <f t="shared" ref="AH62:AH95" si="25">AF62-AG62</f>
        <v>0</v>
      </c>
      <c r="AI62" s="220">
        <f t="shared" ref="AI62:AI104" si="26">ROUNDDOWN(AH62/$AI$57,0)</f>
        <v>0</v>
      </c>
      <c r="AJ62" s="221"/>
      <c r="AK62" s="151"/>
    </row>
    <row r="63" spans="1:43" x14ac:dyDescent="0.2">
      <c r="A63" s="151"/>
      <c r="B63" s="97">
        <v>3</v>
      </c>
      <c r="C63" s="149"/>
      <c r="D63" s="149"/>
      <c r="E63" s="98">
        <f t="shared" si="15"/>
        <v>0</v>
      </c>
      <c r="F63" s="149"/>
      <c r="G63" s="98">
        <f t="shared" si="16"/>
        <v>0</v>
      </c>
      <c r="H63" s="220">
        <f t="shared" si="17"/>
        <v>0</v>
      </c>
      <c r="I63" s="221"/>
      <c r="K63" s="97">
        <v>3</v>
      </c>
      <c r="L63" s="149"/>
      <c r="M63" s="149"/>
      <c r="N63" s="98">
        <f t="shared" si="18"/>
        <v>0</v>
      </c>
      <c r="O63" s="149"/>
      <c r="P63" s="98">
        <f t="shared" si="19"/>
        <v>0</v>
      </c>
      <c r="Q63" s="220">
        <f t="shared" si="20"/>
        <v>0</v>
      </c>
      <c r="R63" s="221"/>
      <c r="S63" s="106"/>
      <c r="T63" s="97">
        <v>3</v>
      </c>
      <c r="U63" s="149"/>
      <c r="V63" s="149"/>
      <c r="W63" s="98">
        <f t="shared" si="21"/>
        <v>0</v>
      </c>
      <c r="X63" s="149"/>
      <c r="Y63" s="98">
        <f t="shared" si="22"/>
        <v>0</v>
      </c>
      <c r="Z63" s="220">
        <f t="shared" si="23"/>
        <v>0</v>
      </c>
      <c r="AA63" s="221"/>
      <c r="AB63" s="106"/>
      <c r="AC63" s="97">
        <v>3</v>
      </c>
      <c r="AD63" s="149"/>
      <c r="AE63" s="149"/>
      <c r="AF63" s="98">
        <f t="shared" si="24"/>
        <v>0</v>
      </c>
      <c r="AG63" s="149"/>
      <c r="AH63" s="98">
        <f t="shared" si="25"/>
        <v>0</v>
      </c>
      <c r="AI63" s="220">
        <f t="shared" si="26"/>
        <v>0</v>
      </c>
      <c r="AJ63" s="221"/>
      <c r="AK63" s="151"/>
    </row>
    <row r="64" spans="1:43" x14ac:dyDescent="0.2">
      <c r="A64" s="151"/>
      <c r="B64" s="97">
        <v>4</v>
      </c>
      <c r="C64" s="149"/>
      <c r="D64" s="149"/>
      <c r="E64" s="98">
        <f t="shared" si="15"/>
        <v>0</v>
      </c>
      <c r="F64" s="149"/>
      <c r="G64" s="98">
        <f t="shared" si="16"/>
        <v>0</v>
      </c>
      <c r="H64" s="220">
        <f t="shared" si="17"/>
        <v>0</v>
      </c>
      <c r="I64" s="221"/>
      <c r="K64" s="97">
        <v>4</v>
      </c>
      <c r="L64" s="149"/>
      <c r="M64" s="149"/>
      <c r="N64" s="98">
        <f t="shared" si="18"/>
        <v>0</v>
      </c>
      <c r="O64" s="149"/>
      <c r="P64" s="98">
        <f t="shared" si="19"/>
        <v>0</v>
      </c>
      <c r="Q64" s="220">
        <f t="shared" si="20"/>
        <v>0</v>
      </c>
      <c r="R64" s="221"/>
      <c r="S64" s="106"/>
      <c r="T64" s="97">
        <v>4</v>
      </c>
      <c r="U64" s="149"/>
      <c r="V64" s="149"/>
      <c r="W64" s="98">
        <f t="shared" si="21"/>
        <v>0</v>
      </c>
      <c r="X64" s="149"/>
      <c r="Y64" s="98">
        <f t="shared" si="22"/>
        <v>0</v>
      </c>
      <c r="Z64" s="220">
        <f t="shared" si="23"/>
        <v>0</v>
      </c>
      <c r="AA64" s="221"/>
      <c r="AB64" s="106"/>
      <c r="AC64" s="97">
        <v>4</v>
      </c>
      <c r="AD64" s="149"/>
      <c r="AE64" s="149"/>
      <c r="AF64" s="98">
        <f t="shared" si="24"/>
        <v>0</v>
      </c>
      <c r="AG64" s="149"/>
      <c r="AH64" s="98">
        <f t="shared" si="25"/>
        <v>0</v>
      </c>
      <c r="AI64" s="220">
        <f t="shared" si="26"/>
        <v>0</v>
      </c>
      <c r="AJ64" s="221"/>
      <c r="AK64" s="151"/>
    </row>
    <row r="65" spans="1:37" x14ac:dyDescent="0.2">
      <c r="A65" s="151"/>
      <c r="B65" s="97">
        <v>5</v>
      </c>
      <c r="C65" s="149"/>
      <c r="D65" s="149"/>
      <c r="E65" s="98">
        <f t="shared" si="15"/>
        <v>0</v>
      </c>
      <c r="F65" s="149"/>
      <c r="G65" s="98">
        <f t="shared" si="16"/>
        <v>0</v>
      </c>
      <c r="H65" s="220">
        <f t="shared" si="17"/>
        <v>0</v>
      </c>
      <c r="I65" s="221"/>
      <c r="K65" s="97">
        <v>5</v>
      </c>
      <c r="L65" s="149"/>
      <c r="M65" s="149"/>
      <c r="N65" s="98">
        <f t="shared" si="18"/>
        <v>0</v>
      </c>
      <c r="O65" s="149"/>
      <c r="P65" s="98">
        <f t="shared" si="19"/>
        <v>0</v>
      </c>
      <c r="Q65" s="220">
        <f t="shared" si="20"/>
        <v>0</v>
      </c>
      <c r="R65" s="221"/>
      <c r="S65" s="106"/>
      <c r="T65" s="97">
        <v>5</v>
      </c>
      <c r="U65" s="149"/>
      <c r="V65" s="149"/>
      <c r="W65" s="98">
        <f t="shared" si="21"/>
        <v>0</v>
      </c>
      <c r="X65" s="149"/>
      <c r="Y65" s="98">
        <f t="shared" si="22"/>
        <v>0</v>
      </c>
      <c r="Z65" s="220">
        <f t="shared" si="23"/>
        <v>0</v>
      </c>
      <c r="AA65" s="221"/>
      <c r="AB65" s="106"/>
      <c r="AC65" s="97">
        <v>5</v>
      </c>
      <c r="AD65" s="149"/>
      <c r="AE65" s="149"/>
      <c r="AF65" s="98">
        <f t="shared" si="24"/>
        <v>0</v>
      </c>
      <c r="AG65" s="149"/>
      <c r="AH65" s="98">
        <f t="shared" si="25"/>
        <v>0</v>
      </c>
      <c r="AI65" s="220">
        <f t="shared" si="26"/>
        <v>0</v>
      </c>
      <c r="AJ65" s="221"/>
      <c r="AK65" s="151"/>
    </row>
    <row r="66" spans="1:37" x14ac:dyDescent="0.2">
      <c r="A66" s="151"/>
      <c r="B66" s="97">
        <v>6</v>
      </c>
      <c r="C66" s="149"/>
      <c r="D66" s="149"/>
      <c r="E66" s="98">
        <f t="shared" si="15"/>
        <v>0</v>
      </c>
      <c r="F66" s="149"/>
      <c r="G66" s="98">
        <f t="shared" si="16"/>
        <v>0</v>
      </c>
      <c r="H66" s="220">
        <f t="shared" si="17"/>
        <v>0</v>
      </c>
      <c r="I66" s="221"/>
      <c r="K66" s="97">
        <v>6</v>
      </c>
      <c r="L66" s="149"/>
      <c r="M66" s="149"/>
      <c r="N66" s="98">
        <f t="shared" si="18"/>
        <v>0</v>
      </c>
      <c r="O66" s="149"/>
      <c r="P66" s="98">
        <f t="shared" si="19"/>
        <v>0</v>
      </c>
      <c r="Q66" s="220">
        <f t="shared" si="20"/>
        <v>0</v>
      </c>
      <c r="R66" s="221"/>
      <c r="S66" s="106"/>
      <c r="T66" s="97">
        <v>6</v>
      </c>
      <c r="U66" s="149"/>
      <c r="V66" s="149"/>
      <c r="W66" s="98">
        <f t="shared" si="21"/>
        <v>0</v>
      </c>
      <c r="X66" s="149"/>
      <c r="Y66" s="98">
        <f t="shared" si="22"/>
        <v>0</v>
      </c>
      <c r="Z66" s="220">
        <f t="shared" si="23"/>
        <v>0</v>
      </c>
      <c r="AA66" s="221"/>
      <c r="AB66" s="106"/>
      <c r="AC66" s="97">
        <v>6</v>
      </c>
      <c r="AD66" s="149"/>
      <c r="AE66" s="149"/>
      <c r="AF66" s="98">
        <f t="shared" si="24"/>
        <v>0</v>
      </c>
      <c r="AG66" s="149"/>
      <c r="AH66" s="98">
        <f t="shared" si="25"/>
        <v>0</v>
      </c>
      <c r="AI66" s="220">
        <f t="shared" si="26"/>
        <v>0</v>
      </c>
      <c r="AJ66" s="221"/>
      <c r="AK66" s="151"/>
    </row>
    <row r="67" spans="1:37" x14ac:dyDescent="0.2">
      <c r="A67" s="151"/>
      <c r="B67" s="97">
        <v>7</v>
      </c>
      <c r="C67" s="149"/>
      <c r="D67" s="149"/>
      <c r="E67" s="98">
        <f t="shared" si="15"/>
        <v>0</v>
      </c>
      <c r="F67" s="149"/>
      <c r="G67" s="98">
        <f t="shared" si="16"/>
        <v>0</v>
      </c>
      <c r="H67" s="220">
        <f t="shared" si="17"/>
        <v>0</v>
      </c>
      <c r="I67" s="221"/>
      <c r="K67" s="97">
        <v>7</v>
      </c>
      <c r="L67" s="149"/>
      <c r="M67" s="149"/>
      <c r="N67" s="98">
        <f t="shared" si="18"/>
        <v>0</v>
      </c>
      <c r="O67" s="149"/>
      <c r="P67" s="98">
        <f t="shared" si="19"/>
        <v>0</v>
      </c>
      <c r="Q67" s="220">
        <f t="shared" si="20"/>
        <v>0</v>
      </c>
      <c r="R67" s="221"/>
      <c r="S67" s="106"/>
      <c r="T67" s="97">
        <v>7</v>
      </c>
      <c r="U67" s="149"/>
      <c r="V67" s="149"/>
      <c r="W67" s="98">
        <f t="shared" si="21"/>
        <v>0</v>
      </c>
      <c r="X67" s="149"/>
      <c r="Y67" s="98">
        <f t="shared" si="22"/>
        <v>0</v>
      </c>
      <c r="Z67" s="220">
        <f t="shared" si="23"/>
        <v>0</v>
      </c>
      <c r="AA67" s="221"/>
      <c r="AB67" s="106"/>
      <c r="AC67" s="97">
        <v>7</v>
      </c>
      <c r="AD67" s="149"/>
      <c r="AE67" s="149"/>
      <c r="AF67" s="98">
        <f t="shared" si="24"/>
        <v>0</v>
      </c>
      <c r="AG67" s="149"/>
      <c r="AH67" s="98">
        <f t="shared" si="25"/>
        <v>0</v>
      </c>
      <c r="AI67" s="220">
        <f t="shared" si="26"/>
        <v>0</v>
      </c>
      <c r="AJ67" s="221"/>
      <c r="AK67" s="151"/>
    </row>
    <row r="68" spans="1:37" x14ac:dyDescent="0.2">
      <c r="A68" s="151"/>
      <c r="B68" s="97">
        <v>8</v>
      </c>
      <c r="C68" s="149"/>
      <c r="D68" s="149"/>
      <c r="E68" s="98">
        <f t="shared" si="15"/>
        <v>0</v>
      </c>
      <c r="F68" s="149"/>
      <c r="G68" s="98">
        <f t="shared" si="16"/>
        <v>0</v>
      </c>
      <c r="H68" s="220">
        <f t="shared" si="17"/>
        <v>0</v>
      </c>
      <c r="I68" s="221"/>
      <c r="K68" s="97">
        <v>8</v>
      </c>
      <c r="L68" s="149"/>
      <c r="M68" s="149"/>
      <c r="N68" s="98">
        <f t="shared" si="18"/>
        <v>0</v>
      </c>
      <c r="O68" s="149"/>
      <c r="P68" s="98">
        <f t="shared" si="19"/>
        <v>0</v>
      </c>
      <c r="Q68" s="220">
        <f t="shared" si="20"/>
        <v>0</v>
      </c>
      <c r="R68" s="221"/>
      <c r="S68" s="106"/>
      <c r="T68" s="97">
        <v>8</v>
      </c>
      <c r="U68" s="149"/>
      <c r="V68" s="149"/>
      <c r="W68" s="98">
        <f t="shared" si="21"/>
        <v>0</v>
      </c>
      <c r="X68" s="149"/>
      <c r="Y68" s="98">
        <f t="shared" si="22"/>
        <v>0</v>
      </c>
      <c r="Z68" s="220">
        <f t="shared" si="23"/>
        <v>0</v>
      </c>
      <c r="AA68" s="221"/>
      <c r="AB68" s="106"/>
      <c r="AC68" s="97">
        <v>8</v>
      </c>
      <c r="AD68" s="149"/>
      <c r="AE68" s="149"/>
      <c r="AF68" s="98">
        <f t="shared" si="24"/>
        <v>0</v>
      </c>
      <c r="AG68" s="149"/>
      <c r="AH68" s="98">
        <f t="shared" si="25"/>
        <v>0</v>
      </c>
      <c r="AI68" s="220">
        <f t="shared" si="26"/>
        <v>0</v>
      </c>
      <c r="AJ68" s="221"/>
      <c r="AK68" s="151"/>
    </row>
    <row r="69" spans="1:37" x14ac:dyDescent="0.2">
      <c r="A69" s="151"/>
      <c r="B69" s="97">
        <v>9</v>
      </c>
      <c r="C69" s="149"/>
      <c r="D69" s="149"/>
      <c r="E69" s="98">
        <f t="shared" si="15"/>
        <v>0</v>
      </c>
      <c r="F69" s="149"/>
      <c r="G69" s="98">
        <f t="shared" si="16"/>
        <v>0</v>
      </c>
      <c r="H69" s="220">
        <f t="shared" si="17"/>
        <v>0</v>
      </c>
      <c r="I69" s="221"/>
      <c r="K69" s="97">
        <v>9</v>
      </c>
      <c r="L69" s="149"/>
      <c r="M69" s="149"/>
      <c r="N69" s="98">
        <f t="shared" si="18"/>
        <v>0</v>
      </c>
      <c r="O69" s="149"/>
      <c r="P69" s="98">
        <f t="shared" si="19"/>
        <v>0</v>
      </c>
      <c r="Q69" s="220">
        <f t="shared" si="20"/>
        <v>0</v>
      </c>
      <c r="R69" s="221"/>
      <c r="S69" s="106"/>
      <c r="T69" s="97">
        <v>9</v>
      </c>
      <c r="U69" s="149"/>
      <c r="V69" s="149"/>
      <c r="W69" s="98">
        <f t="shared" si="21"/>
        <v>0</v>
      </c>
      <c r="X69" s="149"/>
      <c r="Y69" s="98">
        <f t="shared" si="22"/>
        <v>0</v>
      </c>
      <c r="Z69" s="220">
        <f t="shared" si="23"/>
        <v>0</v>
      </c>
      <c r="AA69" s="221"/>
      <c r="AB69" s="106"/>
      <c r="AC69" s="97">
        <v>9</v>
      </c>
      <c r="AD69" s="149"/>
      <c r="AE69" s="149"/>
      <c r="AF69" s="98">
        <f t="shared" si="24"/>
        <v>0</v>
      </c>
      <c r="AG69" s="149"/>
      <c r="AH69" s="98">
        <f t="shared" si="25"/>
        <v>0</v>
      </c>
      <c r="AI69" s="220">
        <f t="shared" si="26"/>
        <v>0</v>
      </c>
      <c r="AJ69" s="221"/>
      <c r="AK69" s="151"/>
    </row>
    <row r="70" spans="1:37" x14ac:dyDescent="0.2">
      <c r="A70" s="151"/>
      <c r="B70" s="97">
        <v>10</v>
      </c>
      <c r="C70" s="149"/>
      <c r="D70" s="149"/>
      <c r="E70" s="98">
        <f t="shared" si="15"/>
        <v>0</v>
      </c>
      <c r="F70" s="149"/>
      <c r="G70" s="98">
        <f t="shared" si="16"/>
        <v>0</v>
      </c>
      <c r="H70" s="220">
        <f t="shared" si="17"/>
        <v>0</v>
      </c>
      <c r="I70" s="221"/>
      <c r="K70" s="97">
        <v>10</v>
      </c>
      <c r="L70" s="149"/>
      <c r="M70" s="149"/>
      <c r="N70" s="98">
        <f t="shared" si="18"/>
        <v>0</v>
      </c>
      <c r="O70" s="149"/>
      <c r="P70" s="98">
        <f t="shared" si="19"/>
        <v>0</v>
      </c>
      <c r="Q70" s="220">
        <f t="shared" si="20"/>
        <v>0</v>
      </c>
      <c r="R70" s="221"/>
      <c r="S70" s="106"/>
      <c r="T70" s="97">
        <v>10</v>
      </c>
      <c r="U70" s="149"/>
      <c r="V70" s="149"/>
      <c r="W70" s="98">
        <f t="shared" si="21"/>
        <v>0</v>
      </c>
      <c r="X70" s="149"/>
      <c r="Y70" s="98">
        <f t="shared" si="22"/>
        <v>0</v>
      </c>
      <c r="Z70" s="220">
        <f t="shared" si="23"/>
        <v>0</v>
      </c>
      <c r="AA70" s="221"/>
      <c r="AB70" s="106"/>
      <c r="AC70" s="97">
        <v>10</v>
      </c>
      <c r="AD70" s="149"/>
      <c r="AE70" s="149"/>
      <c r="AF70" s="98">
        <f t="shared" si="24"/>
        <v>0</v>
      </c>
      <c r="AG70" s="149"/>
      <c r="AH70" s="98">
        <f t="shared" si="25"/>
        <v>0</v>
      </c>
      <c r="AI70" s="220">
        <f t="shared" si="26"/>
        <v>0</v>
      </c>
      <c r="AJ70" s="221"/>
      <c r="AK70" s="151"/>
    </row>
    <row r="71" spans="1:37" x14ac:dyDescent="0.2">
      <c r="A71" s="151"/>
      <c r="B71" s="97">
        <v>11</v>
      </c>
      <c r="C71" s="149"/>
      <c r="D71" s="149"/>
      <c r="E71" s="98">
        <f t="shared" si="15"/>
        <v>0</v>
      </c>
      <c r="F71" s="149"/>
      <c r="G71" s="98">
        <f t="shared" si="16"/>
        <v>0</v>
      </c>
      <c r="H71" s="220">
        <f t="shared" si="17"/>
        <v>0</v>
      </c>
      <c r="I71" s="221"/>
      <c r="K71" s="97">
        <v>11</v>
      </c>
      <c r="L71" s="149"/>
      <c r="M71" s="149"/>
      <c r="N71" s="98">
        <f t="shared" si="18"/>
        <v>0</v>
      </c>
      <c r="O71" s="149"/>
      <c r="P71" s="98">
        <f t="shared" si="19"/>
        <v>0</v>
      </c>
      <c r="Q71" s="220">
        <f t="shared" si="20"/>
        <v>0</v>
      </c>
      <c r="R71" s="221"/>
      <c r="S71" s="106"/>
      <c r="T71" s="97">
        <v>11</v>
      </c>
      <c r="U71" s="149"/>
      <c r="V71" s="149"/>
      <c r="W71" s="98">
        <f t="shared" si="21"/>
        <v>0</v>
      </c>
      <c r="X71" s="149"/>
      <c r="Y71" s="98">
        <f t="shared" si="22"/>
        <v>0</v>
      </c>
      <c r="Z71" s="220">
        <f t="shared" si="23"/>
        <v>0</v>
      </c>
      <c r="AA71" s="221"/>
      <c r="AB71" s="106"/>
      <c r="AC71" s="97">
        <v>11</v>
      </c>
      <c r="AD71" s="149"/>
      <c r="AE71" s="149"/>
      <c r="AF71" s="98">
        <f t="shared" si="24"/>
        <v>0</v>
      </c>
      <c r="AG71" s="149"/>
      <c r="AH71" s="98">
        <f t="shared" si="25"/>
        <v>0</v>
      </c>
      <c r="AI71" s="220">
        <f t="shared" si="26"/>
        <v>0</v>
      </c>
      <c r="AJ71" s="221"/>
      <c r="AK71" s="151"/>
    </row>
    <row r="72" spans="1:37" x14ac:dyDescent="0.2">
      <c r="A72" s="151"/>
      <c r="B72" s="97">
        <v>12</v>
      </c>
      <c r="C72" s="149"/>
      <c r="D72" s="149"/>
      <c r="E72" s="98">
        <f t="shared" si="15"/>
        <v>0</v>
      </c>
      <c r="F72" s="149"/>
      <c r="G72" s="98">
        <f t="shared" si="16"/>
        <v>0</v>
      </c>
      <c r="H72" s="220">
        <f t="shared" si="17"/>
        <v>0</v>
      </c>
      <c r="I72" s="221"/>
      <c r="K72" s="97">
        <v>12</v>
      </c>
      <c r="L72" s="149"/>
      <c r="M72" s="149"/>
      <c r="N72" s="98">
        <f t="shared" si="18"/>
        <v>0</v>
      </c>
      <c r="O72" s="149"/>
      <c r="P72" s="98">
        <f t="shared" si="19"/>
        <v>0</v>
      </c>
      <c r="Q72" s="220">
        <f t="shared" si="20"/>
        <v>0</v>
      </c>
      <c r="R72" s="221"/>
      <c r="S72" s="106"/>
      <c r="T72" s="97">
        <v>12</v>
      </c>
      <c r="U72" s="149"/>
      <c r="V72" s="149"/>
      <c r="W72" s="98">
        <f t="shared" si="21"/>
        <v>0</v>
      </c>
      <c r="X72" s="149"/>
      <c r="Y72" s="98">
        <f t="shared" si="22"/>
        <v>0</v>
      </c>
      <c r="Z72" s="220">
        <f t="shared" si="23"/>
        <v>0</v>
      </c>
      <c r="AA72" s="221"/>
      <c r="AB72" s="106"/>
      <c r="AC72" s="97">
        <v>12</v>
      </c>
      <c r="AD72" s="149"/>
      <c r="AE72" s="149"/>
      <c r="AF72" s="98">
        <f t="shared" si="24"/>
        <v>0</v>
      </c>
      <c r="AG72" s="149"/>
      <c r="AH72" s="98">
        <f t="shared" si="25"/>
        <v>0</v>
      </c>
      <c r="AI72" s="220">
        <f t="shared" si="26"/>
        <v>0</v>
      </c>
      <c r="AJ72" s="221"/>
      <c r="AK72" s="151"/>
    </row>
    <row r="73" spans="1:37" x14ac:dyDescent="0.2">
      <c r="A73" s="151"/>
      <c r="B73" s="97">
        <v>13</v>
      </c>
      <c r="C73" s="149"/>
      <c r="D73" s="149"/>
      <c r="E73" s="98">
        <f t="shared" si="15"/>
        <v>0</v>
      </c>
      <c r="F73" s="149"/>
      <c r="G73" s="98">
        <f t="shared" si="16"/>
        <v>0</v>
      </c>
      <c r="H73" s="220">
        <f t="shared" si="17"/>
        <v>0</v>
      </c>
      <c r="I73" s="221"/>
      <c r="K73" s="97">
        <v>13</v>
      </c>
      <c r="L73" s="149"/>
      <c r="M73" s="149"/>
      <c r="N73" s="98">
        <f t="shared" si="18"/>
        <v>0</v>
      </c>
      <c r="O73" s="149"/>
      <c r="P73" s="98">
        <f t="shared" si="19"/>
        <v>0</v>
      </c>
      <c r="Q73" s="220">
        <f t="shared" si="20"/>
        <v>0</v>
      </c>
      <c r="R73" s="221"/>
      <c r="S73" s="106"/>
      <c r="T73" s="97">
        <v>13</v>
      </c>
      <c r="U73" s="149"/>
      <c r="V73" s="149"/>
      <c r="W73" s="98">
        <f t="shared" si="21"/>
        <v>0</v>
      </c>
      <c r="X73" s="149"/>
      <c r="Y73" s="98">
        <f t="shared" si="22"/>
        <v>0</v>
      </c>
      <c r="Z73" s="220">
        <f t="shared" si="23"/>
        <v>0</v>
      </c>
      <c r="AA73" s="221"/>
      <c r="AB73" s="106"/>
      <c r="AC73" s="97">
        <v>13</v>
      </c>
      <c r="AD73" s="149"/>
      <c r="AE73" s="149"/>
      <c r="AF73" s="98">
        <f t="shared" si="24"/>
        <v>0</v>
      </c>
      <c r="AG73" s="149"/>
      <c r="AH73" s="98">
        <f t="shared" si="25"/>
        <v>0</v>
      </c>
      <c r="AI73" s="220">
        <f t="shared" si="26"/>
        <v>0</v>
      </c>
      <c r="AJ73" s="221"/>
      <c r="AK73" s="151"/>
    </row>
    <row r="74" spans="1:37" x14ac:dyDescent="0.2">
      <c r="A74" s="151"/>
      <c r="B74" s="97">
        <v>14</v>
      </c>
      <c r="C74" s="149"/>
      <c r="D74" s="149"/>
      <c r="E74" s="98">
        <f t="shared" si="15"/>
        <v>0</v>
      </c>
      <c r="F74" s="149"/>
      <c r="G74" s="98">
        <f t="shared" si="16"/>
        <v>0</v>
      </c>
      <c r="H74" s="220">
        <f t="shared" si="17"/>
        <v>0</v>
      </c>
      <c r="I74" s="221"/>
      <c r="K74" s="97">
        <v>14</v>
      </c>
      <c r="L74" s="149"/>
      <c r="M74" s="149"/>
      <c r="N74" s="98">
        <f t="shared" si="18"/>
        <v>0</v>
      </c>
      <c r="O74" s="149"/>
      <c r="P74" s="98">
        <f t="shared" si="19"/>
        <v>0</v>
      </c>
      <c r="Q74" s="220">
        <f t="shared" si="20"/>
        <v>0</v>
      </c>
      <c r="R74" s="221"/>
      <c r="S74" s="106"/>
      <c r="T74" s="97">
        <v>14</v>
      </c>
      <c r="U74" s="149"/>
      <c r="V74" s="149"/>
      <c r="W74" s="98">
        <f t="shared" si="21"/>
        <v>0</v>
      </c>
      <c r="X74" s="149"/>
      <c r="Y74" s="98">
        <f t="shared" si="22"/>
        <v>0</v>
      </c>
      <c r="Z74" s="220">
        <f t="shared" si="23"/>
        <v>0</v>
      </c>
      <c r="AA74" s="221"/>
      <c r="AB74" s="106"/>
      <c r="AC74" s="97">
        <v>14</v>
      </c>
      <c r="AD74" s="149"/>
      <c r="AE74" s="149"/>
      <c r="AF74" s="98">
        <f t="shared" si="24"/>
        <v>0</v>
      </c>
      <c r="AG74" s="149"/>
      <c r="AH74" s="98">
        <f t="shared" si="25"/>
        <v>0</v>
      </c>
      <c r="AI74" s="220">
        <f t="shared" si="26"/>
        <v>0</v>
      </c>
      <c r="AJ74" s="221"/>
      <c r="AK74" s="151"/>
    </row>
    <row r="75" spans="1:37" x14ac:dyDescent="0.2">
      <c r="A75" s="151"/>
      <c r="B75" s="97">
        <v>15</v>
      </c>
      <c r="C75" s="149"/>
      <c r="D75" s="149"/>
      <c r="E75" s="98">
        <f t="shared" si="15"/>
        <v>0</v>
      </c>
      <c r="F75" s="149"/>
      <c r="G75" s="98">
        <f t="shared" si="16"/>
        <v>0</v>
      </c>
      <c r="H75" s="220">
        <f t="shared" si="17"/>
        <v>0</v>
      </c>
      <c r="I75" s="221"/>
      <c r="K75" s="97">
        <v>15</v>
      </c>
      <c r="L75" s="149"/>
      <c r="M75" s="149"/>
      <c r="N75" s="98">
        <f t="shared" si="18"/>
        <v>0</v>
      </c>
      <c r="O75" s="149"/>
      <c r="P75" s="98">
        <f t="shared" si="19"/>
        <v>0</v>
      </c>
      <c r="Q75" s="220">
        <f t="shared" si="20"/>
        <v>0</v>
      </c>
      <c r="R75" s="221"/>
      <c r="S75" s="106"/>
      <c r="T75" s="97">
        <v>15</v>
      </c>
      <c r="U75" s="149"/>
      <c r="V75" s="149"/>
      <c r="W75" s="98">
        <f t="shared" si="21"/>
        <v>0</v>
      </c>
      <c r="X75" s="149"/>
      <c r="Y75" s="98">
        <f t="shared" si="22"/>
        <v>0</v>
      </c>
      <c r="Z75" s="220">
        <f t="shared" si="23"/>
        <v>0</v>
      </c>
      <c r="AA75" s="221"/>
      <c r="AB75" s="106"/>
      <c r="AC75" s="97">
        <v>15</v>
      </c>
      <c r="AD75" s="149"/>
      <c r="AE75" s="149"/>
      <c r="AF75" s="98">
        <f t="shared" si="24"/>
        <v>0</v>
      </c>
      <c r="AG75" s="149"/>
      <c r="AH75" s="98">
        <f t="shared" si="25"/>
        <v>0</v>
      </c>
      <c r="AI75" s="220">
        <f t="shared" si="26"/>
        <v>0</v>
      </c>
      <c r="AJ75" s="221"/>
      <c r="AK75" s="151"/>
    </row>
    <row r="76" spans="1:37" x14ac:dyDescent="0.2">
      <c r="A76" s="151"/>
      <c r="B76" s="97">
        <v>16</v>
      </c>
      <c r="C76" s="149"/>
      <c r="D76" s="149"/>
      <c r="E76" s="98">
        <f t="shared" si="15"/>
        <v>0</v>
      </c>
      <c r="F76" s="149"/>
      <c r="G76" s="98">
        <f t="shared" si="16"/>
        <v>0</v>
      </c>
      <c r="H76" s="220">
        <f t="shared" si="17"/>
        <v>0</v>
      </c>
      <c r="I76" s="221"/>
      <c r="K76" s="97">
        <v>16</v>
      </c>
      <c r="L76" s="149"/>
      <c r="M76" s="149"/>
      <c r="N76" s="98">
        <f t="shared" si="18"/>
        <v>0</v>
      </c>
      <c r="O76" s="149"/>
      <c r="P76" s="98">
        <f t="shared" si="19"/>
        <v>0</v>
      </c>
      <c r="Q76" s="220">
        <f t="shared" si="20"/>
        <v>0</v>
      </c>
      <c r="R76" s="221"/>
      <c r="S76" s="106"/>
      <c r="T76" s="97">
        <v>16</v>
      </c>
      <c r="U76" s="149"/>
      <c r="V76" s="149"/>
      <c r="W76" s="98">
        <f t="shared" si="21"/>
        <v>0</v>
      </c>
      <c r="X76" s="149"/>
      <c r="Y76" s="98">
        <f t="shared" si="22"/>
        <v>0</v>
      </c>
      <c r="Z76" s="220">
        <f t="shared" si="23"/>
        <v>0</v>
      </c>
      <c r="AA76" s="221"/>
      <c r="AB76" s="106"/>
      <c r="AC76" s="97">
        <v>16</v>
      </c>
      <c r="AD76" s="149"/>
      <c r="AE76" s="149"/>
      <c r="AF76" s="98">
        <f t="shared" si="24"/>
        <v>0</v>
      </c>
      <c r="AG76" s="149"/>
      <c r="AH76" s="98">
        <f t="shared" si="25"/>
        <v>0</v>
      </c>
      <c r="AI76" s="220">
        <f t="shared" si="26"/>
        <v>0</v>
      </c>
      <c r="AJ76" s="221"/>
      <c r="AK76" s="151"/>
    </row>
    <row r="77" spans="1:37" x14ac:dyDescent="0.2">
      <c r="A77" s="151"/>
      <c r="B77" s="97">
        <v>17</v>
      </c>
      <c r="C77" s="149"/>
      <c r="D77" s="149"/>
      <c r="E77" s="98">
        <f t="shared" si="15"/>
        <v>0</v>
      </c>
      <c r="F77" s="149"/>
      <c r="G77" s="98">
        <f t="shared" si="16"/>
        <v>0</v>
      </c>
      <c r="H77" s="220">
        <f t="shared" si="17"/>
        <v>0</v>
      </c>
      <c r="I77" s="221"/>
      <c r="K77" s="97">
        <v>17</v>
      </c>
      <c r="L77" s="149"/>
      <c r="M77" s="149"/>
      <c r="N77" s="98">
        <f t="shared" si="18"/>
        <v>0</v>
      </c>
      <c r="O77" s="149"/>
      <c r="P77" s="98">
        <f t="shared" si="19"/>
        <v>0</v>
      </c>
      <c r="Q77" s="220">
        <f t="shared" si="20"/>
        <v>0</v>
      </c>
      <c r="R77" s="221"/>
      <c r="S77" s="106"/>
      <c r="T77" s="97">
        <v>17</v>
      </c>
      <c r="U77" s="149"/>
      <c r="V77" s="149"/>
      <c r="W77" s="98">
        <f t="shared" si="21"/>
        <v>0</v>
      </c>
      <c r="X77" s="149"/>
      <c r="Y77" s="98">
        <f t="shared" si="22"/>
        <v>0</v>
      </c>
      <c r="Z77" s="220">
        <f t="shared" si="23"/>
        <v>0</v>
      </c>
      <c r="AA77" s="221"/>
      <c r="AB77" s="106"/>
      <c r="AC77" s="97">
        <v>17</v>
      </c>
      <c r="AD77" s="149"/>
      <c r="AE77" s="149"/>
      <c r="AF77" s="98">
        <f t="shared" si="24"/>
        <v>0</v>
      </c>
      <c r="AG77" s="149"/>
      <c r="AH77" s="98">
        <f t="shared" si="25"/>
        <v>0</v>
      </c>
      <c r="AI77" s="220">
        <f t="shared" si="26"/>
        <v>0</v>
      </c>
      <c r="AJ77" s="221"/>
      <c r="AK77" s="151"/>
    </row>
    <row r="78" spans="1:37" x14ac:dyDescent="0.2">
      <c r="A78" s="151"/>
      <c r="B78" s="97">
        <v>18</v>
      </c>
      <c r="C78" s="149"/>
      <c r="D78" s="149"/>
      <c r="E78" s="98">
        <f t="shared" si="15"/>
        <v>0</v>
      </c>
      <c r="F78" s="149"/>
      <c r="G78" s="98">
        <f t="shared" si="16"/>
        <v>0</v>
      </c>
      <c r="H78" s="220">
        <f t="shared" si="17"/>
        <v>0</v>
      </c>
      <c r="I78" s="221"/>
      <c r="K78" s="97">
        <v>18</v>
      </c>
      <c r="L78" s="149"/>
      <c r="M78" s="149"/>
      <c r="N78" s="98">
        <f t="shared" si="18"/>
        <v>0</v>
      </c>
      <c r="O78" s="149"/>
      <c r="P78" s="98">
        <f t="shared" si="19"/>
        <v>0</v>
      </c>
      <c r="Q78" s="220">
        <f t="shared" si="20"/>
        <v>0</v>
      </c>
      <c r="R78" s="221"/>
      <c r="S78" s="106"/>
      <c r="T78" s="97">
        <v>18</v>
      </c>
      <c r="U78" s="149"/>
      <c r="V78" s="149"/>
      <c r="W78" s="98">
        <f t="shared" si="21"/>
        <v>0</v>
      </c>
      <c r="X78" s="149"/>
      <c r="Y78" s="98">
        <f t="shared" si="22"/>
        <v>0</v>
      </c>
      <c r="Z78" s="220">
        <f t="shared" si="23"/>
        <v>0</v>
      </c>
      <c r="AA78" s="221"/>
      <c r="AB78" s="106"/>
      <c r="AC78" s="97">
        <v>18</v>
      </c>
      <c r="AD78" s="149"/>
      <c r="AE78" s="149"/>
      <c r="AF78" s="98">
        <f t="shared" si="24"/>
        <v>0</v>
      </c>
      <c r="AG78" s="149"/>
      <c r="AH78" s="98">
        <f t="shared" si="25"/>
        <v>0</v>
      </c>
      <c r="AI78" s="220">
        <f t="shared" si="26"/>
        <v>0</v>
      </c>
      <c r="AJ78" s="221"/>
      <c r="AK78" s="151"/>
    </row>
    <row r="79" spans="1:37" x14ac:dyDescent="0.2">
      <c r="A79" s="151"/>
      <c r="B79" s="97">
        <v>19</v>
      </c>
      <c r="C79" s="149"/>
      <c r="D79" s="149"/>
      <c r="E79" s="98">
        <f t="shared" si="15"/>
        <v>0</v>
      </c>
      <c r="F79" s="149"/>
      <c r="G79" s="98">
        <f t="shared" si="16"/>
        <v>0</v>
      </c>
      <c r="H79" s="220">
        <f t="shared" si="17"/>
        <v>0</v>
      </c>
      <c r="I79" s="221"/>
      <c r="K79" s="97">
        <v>19</v>
      </c>
      <c r="L79" s="149"/>
      <c r="M79" s="149"/>
      <c r="N79" s="98">
        <f t="shared" si="18"/>
        <v>0</v>
      </c>
      <c r="O79" s="149"/>
      <c r="P79" s="98">
        <f t="shared" si="19"/>
        <v>0</v>
      </c>
      <c r="Q79" s="220">
        <f t="shared" si="20"/>
        <v>0</v>
      </c>
      <c r="R79" s="221"/>
      <c r="S79" s="106"/>
      <c r="T79" s="97">
        <v>19</v>
      </c>
      <c r="U79" s="149"/>
      <c r="V79" s="149"/>
      <c r="W79" s="98">
        <f t="shared" si="21"/>
        <v>0</v>
      </c>
      <c r="X79" s="149"/>
      <c r="Y79" s="98">
        <f t="shared" si="22"/>
        <v>0</v>
      </c>
      <c r="Z79" s="220">
        <f t="shared" si="23"/>
        <v>0</v>
      </c>
      <c r="AA79" s="221"/>
      <c r="AB79" s="106"/>
      <c r="AC79" s="97">
        <v>19</v>
      </c>
      <c r="AD79" s="149"/>
      <c r="AE79" s="149"/>
      <c r="AF79" s="98">
        <f t="shared" si="24"/>
        <v>0</v>
      </c>
      <c r="AG79" s="149"/>
      <c r="AH79" s="98">
        <f t="shared" si="25"/>
        <v>0</v>
      </c>
      <c r="AI79" s="220">
        <f t="shared" si="26"/>
        <v>0</v>
      </c>
      <c r="AJ79" s="221"/>
      <c r="AK79" s="151"/>
    </row>
    <row r="80" spans="1:37" x14ac:dyDescent="0.2">
      <c r="A80" s="151"/>
      <c r="B80" s="97">
        <v>20</v>
      </c>
      <c r="C80" s="149"/>
      <c r="D80" s="149"/>
      <c r="E80" s="98">
        <f t="shared" si="15"/>
        <v>0</v>
      </c>
      <c r="F80" s="149"/>
      <c r="G80" s="98">
        <f t="shared" si="16"/>
        <v>0</v>
      </c>
      <c r="H80" s="220">
        <f t="shared" si="17"/>
        <v>0</v>
      </c>
      <c r="I80" s="221"/>
      <c r="K80" s="97">
        <v>20</v>
      </c>
      <c r="L80" s="149"/>
      <c r="M80" s="149"/>
      <c r="N80" s="98">
        <f t="shared" si="18"/>
        <v>0</v>
      </c>
      <c r="O80" s="149"/>
      <c r="P80" s="98">
        <f t="shared" si="19"/>
        <v>0</v>
      </c>
      <c r="Q80" s="220">
        <f t="shared" si="20"/>
        <v>0</v>
      </c>
      <c r="R80" s="221"/>
      <c r="S80" s="106"/>
      <c r="T80" s="97">
        <v>20</v>
      </c>
      <c r="U80" s="149"/>
      <c r="V80" s="149"/>
      <c r="W80" s="98">
        <f t="shared" si="21"/>
        <v>0</v>
      </c>
      <c r="X80" s="149"/>
      <c r="Y80" s="98">
        <f t="shared" si="22"/>
        <v>0</v>
      </c>
      <c r="Z80" s="220">
        <f t="shared" si="23"/>
        <v>0</v>
      </c>
      <c r="AA80" s="221"/>
      <c r="AB80" s="106"/>
      <c r="AC80" s="97">
        <v>20</v>
      </c>
      <c r="AD80" s="149"/>
      <c r="AE80" s="149"/>
      <c r="AF80" s="98">
        <f t="shared" si="24"/>
        <v>0</v>
      </c>
      <c r="AG80" s="149"/>
      <c r="AH80" s="98">
        <f t="shared" si="25"/>
        <v>0</v>
      </c>
      <c r="AI80" s="220">
        <f t="shared" si="26"/>
        <v>0</v>
      </c>
      <c r="AJ80" s="221"/>
      <c r="AK80" s="151"/>
    </row>
    <row r="81" spans="1:37" x14ac:dyDescent="0.2">
      <c r="A81" s="151"/>
      <c r="B81" s="97">
        <v>21</v>
      </c>
      <c r="C81" s="149"/>
      <c r="D81" s="149"/>
      <c r="E81" s="98">
        <f t="shared" si="15"/>
        <v>0</v>
      </c>
      <c r="F81" s="149"/>
      <c r="G81" s="98">
        <f t="shared" si="16"/>
        <v>0</v>
      </c>
      <c r="H81" s="220">
        <f t="shared" si="17"/>
        <v>0</v>
      </c>
      <c r="I81" s="221"/>
      <c r="K81" s="97">
        <v>21</v>
      </c>
      <c r="L81" s="149"/>
      <c r="M81" s="149"/>
      <c r="N81" s="98">
        <f t="shared" si="18"/>
        <v>0</v>
      </c>
      <c r="O81" s="149"/>
      <c r="P81" s="98">
        <f t="shared" si="19"/>
        <v>0</v>
      </c>
      <c r="Q81" s="220">
        <f t="shared" si="20"/>
        <v>0</v>
      </c>
      <c r="R81" s="221"/>
      <c r="S81" s="106"/>
      <c r="T81" s="97">
        <v>21</v>
      </c>
      <c r="U81" s="149"/>
      <c r="V81" s="149"/>
      <c r="W81" s="98">
        <f t="shared" si="21"/>
        <v>0</v>
      </c>
      <c r="X81" s="149"/>
      <c r="Y81" s="98">
        <f t="shared" si="22"/>
        <v>0</v>
      </c>
      <c r="Z81" s="220">
        <f t="shared" si="23"/>
        <v>0</v>
      </c>
      <c r="AA81" s="221"/>
      <c r="AB81" s="106"/>
      <c r="AC81" s="97">
        <v>21</v>
      </c>
      <c r="AD81" s="149"/>
      <c r="AE81" s="149"/>
      <c r="AF81" s="98">
        <f t="shared" si="24"/>
        <v>0</v>
      </c>
      <c r="AG81" s="149"/>
      <c r="AH81" s="98">
        <f t="shared" si="25"/>
        <v>0</v>
      </c>
      <c r="AI81" s="220">
        <f t="shared" si="26"/>
        <v>0</v>
      </c>
      <c r="AJ81" s="221"/>
      <c r="AK81" s="151"/>
    </row>
    <row r="82" spans="1:37" x14ac:dyDescent="0.2">
      <c r="A82" s="151"/>
      <c r="B82" s="97">
        <v>22</v>
      </c>
      <c r="C82" s="149"/>
      <c r="D82" s="149"/>
      <c r="E82" s="98">
        <f t="shared" si="15"/>
        <v>0</v>
      </c>
      <c r="F82" s="149"/>
      <c r="G82" s="98">
        <f t="shared" si="16"/>
        <v>0</v>
      </c>
      <c r="H82" s="220">
        <f t="shared" si="17"/>
        <v>0</v>
      </c>
      <c r="I82" s="221"/>
      <c r="K82" s="97">
        <v>22</v>
      </c>
      <c r="L82" s="149"/>
      <c r="M82" s="149"/>
      <c r="N82" s="98">
        <f t="shared" si="18"/>
        <v>0</v>
      </c>
      <c r="O82" s="149"/>
      <c r="P82" s="98">
        <f t="shared" si="19"/>
        <v>0</v>
      </c>
      <c r="Q82" s="220">
        <f t="shared" si="20"/>
        <v>0</v>
      </c>
      <c r="R82" s="221"/>
      <c r="S82" s="106"/>
      <c r="T82" s="97">
        <v>22</v>
      </c>
      <c r="U82" s="149"/>
      <c r="V82" s="149"/>
      <c r="W82" s="98">
        <f t="shared" si="21"/>
        <v>0</v>
      </c>
      <c r="X82" s="149"/>
      <c r="Y82" s="98">
        <f t="shared" si="22"/>
        <v>0</v>
      </c>
      <c r="Z82" s="220">
        <f t="shared" si="23"/>
        <v>0</v>
      </c>
      <c r="AA82" s="221"/>
      <c r="AB82" s="106"/>
      <c r="AC82" s="97">
        <v>22</v>
      </c>
      <c r="AD82" s="149"/>
      <c r="AE82" s="149"/>
      <c r="AF82" s="98">
        <f t="shared" si="24"/>
        <v>0</v>
      </c>
      <c r="AG82" s="149"/>
      <c r="AH82" s="98">
        <f t="shared" si="25"/>
        <v>0</v>
      </c>
      <c r="AI82" s="220">
        <f t="shared" si="26"/>
        <v>0</v>
      </c>
      <c r="AJ82" s="221"/>
      <c r="AK82" s="151"/>
    </row>
    <row r="83" spans="1:37" x14ac:dyDescent="0.2">
      <c r="A83" s="151"/>
      <c r="B83" s="97">
        <v>23</v>
      </c>
      <c r="C83" s="149"/>
      <c r="D83" s="149"/>
      <c r="E83" s="98">
        <f t="shared" si="15"/>
        <v>0</v>
      </c>
      <c r="F83" s="149"/>
      <c r="G83" s="98">
        <f t="shared" si="16"/>
        <v>0</v>
      </c>
      <c r="H83" s="220">
        <f t="shared" si="17"/>
        <v>0</v>
      </c>
      <c r="I83" s="221"/>
      <c r="K83" s="97">
        <v>23</v>
      </c>
      <c r="L83" s="149"/>
      <c r="M83" s="149"/>
      <c r="N83" s="98">
        <f t="shared" si="18"/>
        <v>0</v>
      </c>
      <c r="O83" s="149"/>
      <c r="P83" s="98">
        <f t="shared" si="19"/>
        <v>0</v>
      </c>
      <c r="Q83" s="220">
        <f t="shared" si="20"/>
        <v>0</v>
      </c>
      <c r="R83" s="221"/>
      <c r="S83" s="106"/>
      <c r="T83" s="97">
        <v>23</v>
      </c>
      <c r="U83" s="149"/>
      <c r="V83" s="149"/>
      <c r="W83" s="98">
        <f t="shared" si="21"/>
        <v>0</v>
      </c>
      <c r="X83" s="149"/>
      <c r="Y83" s="98">
        <f t="shared" si="22"/>
        <v>0</v>
      </c>
      <c r="Z83" s="220">
        <f t="shared" si="23"/>
        <v>0</v>
      </c>
      <c r="AA83" s="221"/>
      <c r="AB83" s="106"/>
      <c r="AC83" s="97">
        <v>23</v>
      </c>
      <c r="AD83" s="149"/>
      <c r="AE83" s="149"/>
      <c r="AF83" s="98">
        <f t="shared" si="24"/>
        <v>0</v>
      </c>
      <c r="AG83" s="149"/>
      <c r="AH83" s="98">
        <f t="shared" si="25"/>
        <v>0</v>
      </c>
      <c r="AI83" s="220">
        <f t="shared" si="26"/>
        <v>0</v>
      </c>
      <c r="AJ83" s="221"/>
      <c r="AK83" s="151"/>
    </row>
    <row r="84" spans="1:37" x14ac:dyDescent="0.2">
      <c r="A84" s="151"/>
      <c r="B84" s="97">
        <v>24</v>
      </c>
      <c r="C84" s="149"/>
      <c r="D84" s="149"/>
      <c r="E84" s="98">
        <f t="shared" si="15"/>
        <v>0</v>
      </c>
      <c r="F84" s="149"/>
      <c r="G84" s="98">
        <f t="shared" si="16"/>
        <v>0</v>
      </c>
      <c r="H84" s="220">
        <f t="shared" si="17"/>
        <v>0</v>
      </c>
      <c r="I84" s="221"/>
      <c r="K84" s="97">
        <v>24</v>
      </c>
      <c r="L84" s="149"/>
      <c r="M84" s="149"/>
      <c r="N84" s="98">
        <f t="shared" si="18"/>
        <v>0</v>
      </c>
      <c r="O84" s="149"/>
      <c r="P84" s="98">
        <f t="shared" si="19"/>
        <v>0</v>
      </c>
      <c r="Q84" s="220">
        <f t="shared" si="20"/>
        <v>0</v>
      </c>
      <c r="R84" s="221"/>
      <c r="S84" s="106"/>
      <c r="T84" s="97">
        <v>24</v>
      </c>
      <c r="U84" s="149"/>
      <c r="V84" s="149"/>
      <c r="W84" s="98">
        <f t="shared" si="21"/>
        <v>0</v>
      </c>
      <c r="X84" s="149"/>
      <c r="Y84" s="98">
        <f t="shared" si="22"/>
        <v>0</v>
      </c>
      <c r="Z84" s="220">
        <f t="shared" si="23"/>
        <v>0</v>
      </c>
      <c r="AA84" s="221"/>
      <c r="AB84" s="106"/>
      <c r="AC84" s="97">
        <v>24</v>
      </c>
      <c r="AD84" s="149"/>
      <c r="AE84" s="149"/>
      <c r="AF84" s="98">
        <f t="shared" si="24"/>
        <v>0</v>
      </c>
      <c r="AG84" s="149"/>
      <c r="AH84" s="98">
        <f t="shared" si="25"/>
        <v>0</v>
      </c>
      <c r="AI84" s="220">
        <f t="shared" si="26"/>
        <v>0</v>
      </c>
      <c r="AJ84" s="221"/>
      <c r="AK84" s="151"/>
    </row>
    <row r="85" spans="1:37" x14ac:dyDescent="0.2">
      <c r="A85" s="151"/>
      <c r="B85" s="97">
        <v>25</v>
      </c>
      <c r="C85" s="149"/>
      <c r="D85" s="149"/>
      <c r="E85" s="98">
        <f t="shared" si="15"/>
        <v>0</v>
      </c>
      <c r="F85" s="149"/>
      <c r="G85" s="98">
        <f t="shared" si="16"/>
        <v>0</v>
      </c>
      <c r="H85" s="220">
        <f t="shared" si="17"/>
        <v>0</v>
      </c>
      <c r="I85" s="221"/>
      <c r="K85" s="97">
        <v>25</v>
      </c>
      <c r="L85" s="149"/>
      <c r="M85" s="149"/>
      <c r="N85" s="98">
        <f t="shared" si="18"/>
        <v>0</v>
      </c>
      <c r="O85" s="149"/>
      <c r="P85" s="98">
        <f t="shared" si="19"/>
        <v>0</v>
      </c>
      <c r="Q85" s="220">
        <f t="shared" si="20"/>
        <v>0</v>
      </c>
      <c r="R85" s="221"/>
      <c r="S85" s="106"/>
      <c r="T85" s="97">
        <v>25</v>
      </c>
      <c r="U85" s="149"/>
      <c r="V85" s="149"/>
      <c r="W85" s="98">
        <f t="shared" si="21"/>
        <v>0</v>
      </c>
      <c r="X85" s="149"/>
      <c r="Y85" s="98">
        <f t="shared" si="22"/>
        <v>0</v>
      </c>
      <c r="Z85" s="220">
        <f t="shared" si="23"/>
        <v>0</v>
      </c>
      <c r="AA85" s="221"/>
      <c r="AB85" s="106"/>
      <c r="AC85" s="97">
        <v>25</v>
      </c>
      <c r="AD85" s="149"/>
      <c r="AE85" s="149"/>
      <c r="AF85" s="98">
        <f t="shared" si="24"/>
        <v>0</v>
      </c>
      <c r="AG85" s="149"/>
      <c r="AH85" s="98">
        <f t="shared" si="25"/>
        <v>0</v>
      </c>
      <c r="AI85" s="220">
        <f t="shared" si="26"/>
        <v>0</v>
      </c>
      <c r="AJ85" s="221"/>
      <c r="AK85" s="151"/>
    </row>
    <row r="86" spans="1:37" x14ac:dyDescent="0.2">
      <c r="A86" s="151"/>
      <c r="B86" s="97">
        <v>26</v>
      </c>
      <c r="C86" s="149"/>
      <c r="D86" s="149"/>
      <c r="E86" s="98">
        <f t="shared" si="15"/>
        <v>0</v>
      </c>
      <c r="F86" s="149"/>
      <c r="G86" s="98">
        <f t="shared" si="16"/>
        <v>0</v>
      </c>
      <c r="H86" s="220">
        <f t="shared" si="17"/>
        <v>0</v>
      </c>
      <c r="I86" s="221"/>
      <c r="K86" s="97">
        <v>26</v>
      </c>
      <c r="L86" s="149"/>
      <c r="M86" s="149"/>
      <c r="N86" s="98">
        <f t="shared" si="18"/>
        <v>0</v>
      </c>
      <c r="O86" s="149"/>
      <c r="P86" s="98">
        <f t="shared" si="19"/>
        <v>0</v>
      </c>
      <c r="Q86" s="220">
        <f t="shared" si="20"/>
        <v>0</v>
      </c>
      <c r="R86" s="221"/>
      <c r="S86" s="106"/>
      <c r="T86" s="97">
        <v>26</v>
      </c>
      <c r="U86" s="149"/>
      <c r="V86" s="149"/>
      <c r="W86" s="98">
        <f t="shared" si="21"/>
        <v>0</v>
      </c>
      <c r="X86" s="149"/>
      <c r="Y86" s="98">
        <f t="shared" si="22"/>
        <v>0</v>
      </c>
      <c r="Z86" s="220">
        <f t="shared" si="23"/>
        <v>0</v>
      </c>
      <c r="AA86" s="221"/>
      <c r="AB86" s="106"/>
      <c r="AC86" s="97">
        <v>26</v>
      </c>
      <c r="AD86" s="149"/>
      <c r="AE86" s="149"/>
      <c r="AF86" s="98">
        <f t="shared" si="24"/>
        <v>0</v>
      </c>
      <c r="AG86" s="149"/>
      <c r="AH86" s="98">
        <f t="shared" si="25"/>
        <v>0</v>
      </c>
      <c r="AI86" s="220">
        <f t="shared" si="26"/>
        <v>0</v>
      </c>
      <c r="AJ86" s="221"/>
      <c r="AK86" s="151"/>
    </row>
    <row r="87" spans="1:37" x14ac:dyDescent="0.2">
      <c r="A87" s="151"/>
      <c r="B87" s="97">
        <v>27</v>
      </c>
      <c r="C87" s="149"/>
      <c r="D87" s="149"/>
      <c r="E87" s="98">
        <f t="shared" si="15"/>
        <v>0</v>
      </c>
      <c r="F87" s="149"/>
      <c r="G87" s="98">
        <f t="shared" si="16"/>
        <v>0</v>
      </c>
      <c r="H87" s="220">
        <f t="shared" si="17"/>
        <v>0</v>
      </c>
      <c r="I87" s="221"/>
      <c r="K87" s="97">
        <v>27</v>
      </c>
      <c r="L87" s="149"/>
      <c r="M87" s="149"/>
      <c r="N87" s="98">
        <f t="shared" si="18"/>
        <v>0</v>
      </c>
      <c r="O87" s="149"/>
      <c r="P87" s="98">
        <f t="shared" si="19"/>
        <v>0</v>
      </c>
      <c r="Q87" s="220">
        <f t="shared" si="20"/>
        <v>0</v>
      </c>
      <c r="R87" s="221"/>
      <c r="S87" s="106"/>
      <c r="T87" s="97">
        <v>27</v>
      </c>
      <c r="U87" s="149"/>
      <c r="V87" s="149"/>
      <c r="W87" s="98">
        <f t="shared" si="21"/>
        <v>0</v>
      </c>
      <c r="X87" s="149"/>
      <c r="Y87" s="98">
        <f t="shared" si="22"/>
        <v>0</v>
      </c>
      <c r="Z87" s="220">
        <f t="shared" si="23"/>
        <v>0</v>
      </c>
      <c r="AA87" s="221"/>
      <c r="AB87" s="106"/>
      <c r="AC87" s="97">
        <v>27</v>
      </c>
      <c r="AD87" s="149"/>
      <c r="AE87" s="149"/>
      <c r="AF87" s="98">
        <f t="shared" si="24"/>
        <v>0</v>
      </c>
      <c r="AG87" s="149"/>
      <c r="AH87" s="98">
        <f t="shared" si="25"/>
        <v>0</v>
      </c>
      <c r="AI87" s="220">
        <f t="shared" si="26"/>
        <v>0</v>
      </c>
      <c r="AJ87" s="221"/>
      <c r="AK87" s="151"/>
    </row>
    <row r="88" spans="1:37" x14ac:dyDescent="0.2">
      <c r="A88" s="151"/>
      <c r="B88" s="97">
        <v>28</v>
      </c>
      <c r="C88" s="149"/>
      <c r="D88" s="149"/>
      <c r="E88" s="98">
        <f t="shared" si="15"/>
        <v>0</v>
      </c>
      <c r="F88" s="149"/>
      <c r="G88" s="98">
        <f t="shared" si="16"/>
        <v>0</v>
      </c>
      <c r="H88" s="220">
        <f t="shared" si="17"/>
        <v>0</v>
      </c>
      <c r="I88" s="221"/>
      <c r="K88" s="97">
        <v>28</v>
      </c>
      <c r="L88" s="149"/>
      <c r="M88" s="149"/>
      <c r="N88" s="98">
        <f t="shared" si="18"/>
        <v>0</v>
      </c>
      <c r="O88" s="149"/>
      <c r="P88" s="98">
        <f t="shared" si="19"/>
        <v>0</v>
      </c>
      <c r="Q88" s="220">
        <f t="shared" si="20"/>
        <v>0</v>
      </c>
      <c r="R88" s="221"/>
      <c r="S88" s="106"/>
      <c r="T88" s="97">
        <v>28</v>
      </c>
      <c r="U88" s="149"/>
      <c r="V88" s="149"/>
      <c r="W88" s="98">
        <f t="shared" si="21"/>
        <v>0</v>
      </c>
      <c r="X88" s="149"/>
      <c r="Y88" s="98">
        <f t="shared" si="22"/>
        <v>0</v>
      </c>
      <c r="Z88" s="220">
        <f t="shared" si="23"/>
        <v>0</v>
      </c>
      <c r="AA88" s="221"/>
      <c r="AB88" s="106"/>
      <c r="AC88" s="97">
        <v>28</v>
      </c>
      <c r="AD88" s="149"/>
      <c r="AE88" s="149"/>
      <c r="AF88" s="98">
        <f t="shared" si="24"/>
        <v>0</v>
      </c>
      <c r="AG88" s="149"/>
      <c r="AH88" s="98">
        <f t="shared" si="25"/>
        <v>0</v>
      </c>
      <c r="AI88" s="220">
        <f t="shared" si="26"/>
        <v>0</v>
      </c>
      <c r="AJ88" s="221"/>
      <c r="AK88" s="151"/>
    </row>
    <row r="89" spans="1:37" x14ac:dyDescent="0.2">
      <c r="A89" s="151"/>
      <c r="B89" s="97">
        <v>29</v>
      </c>
      <c r="C89" s="149"/>
      <c r="D89" s="149"/>
      <c r="E89" s="98">
        <f t="shared" si="15"/>
        <v>0</v>
      </c>
      <c r="F89" s="149"/>
      <c r="G89" s="98">
        <f t="shared" si="16"/>
        <v>0</v>
      </c>
      <c r="H89" s="220">
        <f t="shared" si="17"/>
        <v>0</v>
      </c>
      <c r="I89" s="221"/>
      <c r="K89" s="97">
        <v>29</v>
      </c>
      <c r="L89" s="149"/>
      <c r="M89" s="149"/>
      <c r="N89" s="98">
        <f t="shared" si="18"/>
        <v>0</v>
      </c>
      <c r="O89" s="149"/>
      <c r="P89" s="98">
        <f t="shared" si="19"/>
        <v>0</v>
      </c>
      <c r="Q89" s="220">
        <f t="shared" si="20"/>
        <v>0</v>
      </c>
      <c r="R89" s="221"/>
      <c r="S89" s="106"/>
      <c r="T89" s="97">
        <v>29</v>
      </c>
      <c r="U89" s="149"/>
      <c r="V89" s="149"/>
      <c r="W89" s="98">
        <f t="shared" si="21"/>
        <v>0</v>
      </c>
      <c r="X89" s="149"/>
      <c r="Y89" s="98">
        <f t="shared" si="22"/>
        <v>0</v>
      </c>
      <c r="Z89" s="220">
        <f t="shared" si="23"/>
        <v>0</v>
      </c>
      <c r="AA89" s="221"/>
      <c r="AB89" s="106"/>
      <c r="AC89" s="97">
        <v>29</v>
      </c>
      <c r="AD89" s="149"/>
      <c r="AE89" s="149"/>
      <c r="AF89" s="98">
        <f t="shared" si="24"/>
        <v>0</v>
      </c>
      <c r="AG89" s="149"/>
      <c r="AH89" s="98">
        <f t="shared" si="25"/>
        <v>0</v>
      </c>
      <c r="AI89" s="220">
        <f t="shared" si="26"/>
        <v>0</v>
      </c>
      <c r="AJ89" s="221"/>
      <c r="AK89" s="151"/>
    </row>
    <row r="90" spans="1:37" x14ac:dyDescent="0.2">
      <c r="A90" s="151"/>
      <c r="B90" s="97">
        <v>30</v>
      </c>
      <c r="C90" s="149"/>
      <c r="D90" s="149"/>
      <c r="E90" s="98">
        <f t="shared" si="15"/>
        <v>0</v>
      </c>
      <c r="F90" s="149"/>
      <c r="G90" s="98">
        <f t="shared" si="16"/>
        <v>0</v>
      </c>
      <c r="H90" s="220">
        <f t="shared" si="17"/>
        <v>0</v>
      </c>
      <c r="I90" s="221"/>
      <c r="K90" s="97">
        <v>30</v>
      </c>
      <c r="L90" s="149"/>
      <c r="M90" s="149"/>
      <c r="N90" s="98">
        <f t="shared" si="18"/>
        <v>0</v>
      </c>
      <c r="O90" s="149"/>
      <c r="P90" s="98">
        <f t="shared" si="19"/>
        <v>0</v>
      </c>
      <c r="Q90" s="220">
        <f t="shared" si="20"/>
        <v>0</v>
      </c>
      <c r="R90" s="221"/>
      <c r="S90" s="106"/>
      <c r="T90" s="97">
        <v>30</v>
      </c>
      <c r="U90" s="149"/>
      <c r="V90" s="149"/>
      <c r="W90" s="98">
        <f t="shared" si="21"/>
        <v>0</v>
      </c>
      <c r="X90" s="149"/>
      <c r="Y90" s="98">
        <f t="shared" si="22"/>
        <v>0</v>
      </c>
      <c r="Z90" s="220">
        <f t="shared" si="23"/>
        <v>0</v>
      </c>
      <c r="AA90" s="221"/>
      <c r="AB90" s="106"/>
      <c r="AC90" s="97">
        <v>30</v>
      </c>
      <c r="AD90" s="149"/>
      <c r="AE90" s="149"/>
      <c r="AF90" s="98">
        <f t="shared" si="24"/>
        <v>0</v>
      </c>
      <c r="AG90" s="149"/>
      <c r="AH90" s="98">
        <f t="shared" si="25"/>
        <v>0</v>
      </c>
      <c r="AI90" s="220">
        <f t="shared" si="26"/>
        <v>0</v>
      </c>
      <c r="AJ90" s="221"/>
      <c r="AK90" s="151"/>
    </row>
    <row r="91" spans="1:37" x14ac:dyDescent="0.2">
      <c r="A91" s="151"/>
      <c r="B91" s="97">
        <v>31</v>
      </c>
      <c r="C91" s="149"/>
      <c r="D91" s="149"/>
      <c r="E91" s="98">
        <f t="shared" si="15"/>
        <v>0</v>
      </c>
      <c r="F91" s="149"/>
      <c r="G91" s="98">
        <f t="shared" si="16"/>
        <v>0</v>
      </c>
      <c r="H91" s="220">
        <f t="shared" si="17"/>
        <v>0</v>
      </c>
      <c r="I91" s="221"/>
      <c r="K91" s="97">
        <v>31</v>
      </c>
      <c r="L91" s="149"/>
      <c r="M91" s="149"/>
      <c r="N91" s="98">
        <f t="shared" si="18"/>
        <v>0</v>
      </c>
      <c r="O91" s="149"/>
      <c r="P91" s="98">
        <f t="shared" si="19"/>
        <v>0</v>
      </c>
      <c r="Q91" s="220">
        <f t="shared" si="20"/>
        <v>0</v>
      </c>
      <c r="R91" s="221"/>
      <c r="S91" s="106"/>
      <c r="T91" s="97">
        <v>31</v>
      </c>
      <c r="U91" s="149"/>
      <c r="V91" s="149"/>
      <c r="W91" s="98">
        <f t="shared" si="21"/>
        <v>0</v>
      </c>
      <c r="X91" s="149"/>
      <c r="Y91" s="98">
        <f t="shared" si="22"/>
        <v>0</v>
      </c>
      <c r="Z91" s="220">
        <f t="shared" si="23"/>
        <v>0</v>
      </c>
      <c r="AA91" s="221"/>
      <c r="AB91" s="106"/>
      <c r="AC91" s="97">
        <v>31</v>
      </c>
      <c r="AD91" s="149"/>
      <c r="AE91" s="149"/>
      <c r="AF91" s="98">
        <f t="shared" si="24"/>
        <v>0</v>
      </c>
      <c r="AG91" s="149"/>
      <c r="AH91" s="98">
        <f t="shared" si="25"/>
        <v>0</v>
      </c>
      <c r="AI91" s="220">
        <f t="shared" si="26"/>
        <v>0</v>
      </c>
      <c r="AJ91" s="221"/>
      <c r="AK91" s="151"/>
    </row>
    <row r="92" spans="1:37" x14ac:dyDescent="0.2">
      <c r="A92" s="151"/>
      <c r="B92" s="97">
        <v>32</v>
      </c>
      <c r="C92" s="149"/>
      <c r="D92" s="149"/>
      <c r="E92" s="98">
        <f t="shared" si="15"/>
        <v>0</v>
      </c>
      <c r="F92" s="149"/>
      <c r="G92" s="98">
        <f t="shared" si="16"/>
        <v>0</v>
      </c>
      <c r="H92" s="220">
        <f t="shared" si="17"/>
        <v>0</v>
      </c>
      <c r="I92" s="221"/>
      <c r="K92" s="97">
        <v>32</v>
      </c>
      <c r="L92" s="149"/>
      <c r="M92" s="149"/>
      <c r="N92" s="98">
        <f t="shared" si="18"/>
        <v>0</v>
      </c>
      <c r="O92" s="149"/>
      <c r="P92" s="98">
        <f t="shared" si="19"/>
        <v>0</v>
      </c>
      <c r="Q92" s="220">
        <f t="shared" si="20"/>
        <v>0</v>
      </c>
      <c r="R92" s="221"/>
      <c r="S92" s="106"/>
      <c r="T92" s="97">
        <v>32</v>
      </c>
      <c r="U92" s="149"/>
      <c r="V92" s="149"/>
      <c r="W92" s="98">
        <f t="shared" si="21"/>
        <v>0</v>
      </c>
      <c r="X92" s="149"/>
      <c r="Y92" s="98">
        <f t="shared" si="22"/>
        <v>0</v>
      </c>
      <c r="Z92" s="220">
        <f t="shared" si="23"/>
        <v>0</v>
      </c>
      <c r="AA92" s="221"/>
      <c r="AB92" s="106"/>
      <c r="AC92" s="97">
        <v>32</v>
      </c>
      <c r="AD92" s="149"/>
      <c r="AE92" s="149"/>
      <c r="AF92" s="98">
        <f t="shared" si="24"/>
        <v>0</v>
      </c>
      <c r="AG92" s="149"/>
      <c r="AH92" s="98">
        <f t="shared" si="25"/>
        <v>0</v>
      </c>
      <c r="AI92" s="220">
        <f t="shared" si="26"/>
        <v>0</v>
      </c>
      <c r="AJ92" s="221"/>
      <c r="AK92" s="151"/>
    </row>
    <row r="93" spans="1:37" x14ac:dyDescent="0.2">
      <c r="A93" s="151"/>
      <c r="B93" s="97">
        <v>33</v>
      </c>
      <c r="C93" s="149"/>
      <c r="D93" s="149"/>
      <c r="E93" s="98">
        <f t="shared" si="15"/>
        <v>0</v>
      </c>
      <c r="F93" s="149"/>
      <c r="G93" s="98">
        <f t="shared" si="16"/>
        <v>0</v>
      </c>
      <c r="H93" s="220">
        <f t="shared" si="17"/>
        <v>0</v>
      </c>
      <c r="I93" s="221"/>
      <c r="K93" s="97">
        <v>33</v>
      </c>
      <c r="L93" s="149"/>
      <c r="M93" s="149"/>
      <c r="N93" s="98">
        <f t="shared" si="18"/>
        <v>0</v>
      </c>
      <c r="O93" s="149"/>
      <c r="P93" s="98">
        <f t="shared" si="19"/>
        <v>0</v>
      </c>
      <c r="Q93" s="220">
        <f t="shared" si="20"/>
        <v>0</v>
      </c>
      <c r="R93" s="221"/>
      <c r="S93" s="106"/>
      <c r="T93" s="97">
        <v>33</v>
      </c>
      <c r="U93" s="149"/>
      <c r="V93" s="149"/>
      <c r="W93" s="98">
        <f t="shared" si="21"/>
        <v>0</v>
      </c>
      <c r="X93" s="149"/>
      <c r="Y93" s="98">
        <f t="shared" si="22"/>
        <v>0</v>
      </c>
      <c r="Z93" s="220">
        <f t="shared" si="23"/>
        <v>0</v>
      </c>
      <c r="AA93" s="221"/>
      <c r="AB93" s="106"/>
      <c r="AC93" s="97">
        <v>33</v>
      </c>
      <c r="AD93" s="149"/>
      <c r="AE93" s="149"/>
      <c r="AF93" s="98">
        <f t="shared" si="24"/>
        <v>0</v>
      </c>
      <c r="AG93" s="149"/>
      <c r="AH93" s="98">
        <f t="shared" si="25"/>
        <v>0</v>
      </c>
      <c r="AI93" s="220">
        <f t="shared" si="26"/>
        <v>0</v>
      </c>
      <c r="AJ93" s="221"/>
      <c r="AK93" s="151"/>
    </row>
    <row r="94" spans="1:37" x14ac:dyDescent="0.2">
      <c r="A94" s="151"/>
      <c r="B94" s="97">
        <v>34</v>
      </c>
      <c r="C94" s="149"/>
      <c r="D94" s="149"/>
      <c r="E94" s="98">
        <f t="shared" si="15"/>
        <v>0</v>
      </c>
      <c r="F94" s="149"/>
      <c r="G94" s="98">
        <f t="shared" si="16"/>
        <v>0</v>
      </c>
      <c r="H94" s="220">
        <f t="shared" si="17"/>
        <v>0</v>
      </c>
      <c r="I94" s="221"/>
      <c r="K94" s="97">
        <v>34</v>
      </c>
      <c r="L94" s="149"/>
      <c r="M94" s="149"/>
      <c r="N94" s="98">
        <f t="shared" si="18"/>
        <v>0</v>
      </c>
      <c r="O94" s="149"/>
      <c r="P94" s="98">
        <f t="shared" si="19"/>
        <v>0</v>
      </c>
      <c r="Q94" s="220">
        <f t="shared" si="20"/>
        <v>0</v>
      </c>
      <c r="R94" s="221"/>
      <c r="S94" s="106"/>
      <c r="T94" s="97">
        <v>34</v>
      </c>
      <c r="U94" s="149"/>
      <c r="V94" s="149"/>
      <c r="W94" s="98">
        <f t="shared" si="21"/>
        <v>0</v>
      </c>
      <c r="X94" s="149"/>
      <c r="Y94" s="98">
        <f t="shared" si="22"/>
        <v>0</v>
      </c>
      <c r="Z94" s="220">
        <f t="shared" si="23"/>
        <v>0</v>
      </c>
      <c r="AA94" s="221"/>
      <c r="AB94" s="106"/>
      <c r="AC94" s="97">
        <v>34</v>
      </c>
      <c r="AD94" s="149"/>
      <c r="AE94" s="149"/>
      <c r="AF94" s="98">
        <f t="shared" si="24"/>
        <v>0</v>
      </c>
      <c r="AG94" s="149"/>
      <c r="AH94" s="98">
        <f t="shared" si="25"/>
        <v>0</v>
      </c>
      <c r="AI94" s="220">
        <f t="shared" si="26"/>
        <v>0</v>
      </c>
      <c r="AJ94" s="221"/>
      <c r="AK94" s="151"/>
    </row>
    <row r="95" spans="1:37" x14ac:dyDescent="0.2">
      <c r="A95" s="151"/>
      <c r="B95" s="97">
        <v>35</v>
      </c>
      <c r="C95" s="149"/>
      <c r="D95" s="149"/>
      <c r="E95" s="98">
        <f t="shared" si="15"/>
        <v>0</v>
      </c>
      <c r="F95" s="149"/>
      <c r="G95" s="98">
        <f t="shared" si="16"/>
        <v>0</v>
      </c>
      <c r="H95" s="220">
        <f t="shared" si="17"/>
        <v>0</v>
      </c>
      <c r="I95" s="221"/>
      <c r="K95" s="97">
        <v>35</v>
      </c>
      <c r="L95" s="149"/>
      <c r="M95" s="149"/>
      <c r="N95" s="98">
        <f t="shared" si="18"/>
        <v>0</v>
      </c>
      <c r="O95" s="149"/>
      <c r="P95" s="98">
        <f t="shared" si="19"/>
        <v>0</v>
      </c>
      <c r="Q95" s="220">
        <f t="shared" si="20"/>
        <v>0</v>
      </c>
      <c r="R95" s="221"/>
      <c r="S95" s="106"/>
      <c r="T95" s="97">
        <v>35</v>
      </c>
      <c r="U95" s="149"/>
      <c r="V95" s="149"/>
      <c r="W95" s="98">
        <f t="shared" si="21"/>
        <v>0</v>
      </c>
      <c r="X95" s="149"/>
      <c r="Y95" s="98">
        <f t="shared" si="22"/>
        <v>0</v>
      </c>
      <c r="Z95" s="220">
        <f t="shared" si="23"/>
        <v>0</v>
      </c>
      <c r="AA95" s="221"/>
      <c r="AB95" s="106"/>
      <c r="AC95" s="97">
        <v>35</v>
      </c>
      <c r="AD95" s="149"/>
      <c r="AE95" s="149"/>
      <c r="AF95" s="98">
        <f t="shared" si="24"/>
        <v>0</v>
      </c>
      <c r="AG95" s="149"/>
      <c r="AH95" s="98">
        <f t="shared" si="25"/>
        <v>0</v>
      </c>
      <c r="AI95" s="220">
        <f t="shared" si="26"/>
        <v>0</v>
      </c>
      <c r="AJ95" s="221"/>
      <c r="AK95" s="151"/>
    </row>
    <row r="96" spans="1:37" x14ac:dyDescent="0.2">
      <c r="A96" s="151"/>
      <c r="B96" s="97">
        <v>36</v>
      </c>
      <c r="C96" s="149"/>
      <c r="D96" s="149"/>
      <c r="E96" s="98">
        <f t="shared" si="15"/>
        <v>0</v>
      </c>
      <c r="F96" s="149"/>
      <c r="G96" s="98">
        <f>E96-F96</f>
        <v>0</v>
      </c>
      <c r="H96" s="220">
        <f t="shared" si="17"/>
        <v>0</v>
      </c>
      <c r="I96" s="221"/>
      <c r="K96" s="97">
        <v>36</v>
      </c>
      <c r="L96" s="149"/>
      <c r="M96" s="149"/>
      <c r="N96" s="98">
        <f t="shared" si="18"/>
        <v>0</v>
      </c>
      <c r="O96" s="149"/>
      <c r="P96" s="98">
        <f>N96-O96</f>
        <v>0</v>
      </c>
      <c r="Q96" s="220">
        <f t="shared" si="20"/>
        <v>0</v>
      </c>
      <c r="R96" s="221"/>
      <c r="S96" s="106"/>
      <c r="T96" s="97">
        <v>36</v>
      </c>
      <c r="U96" s="149"/>
      <c r="V96" s="149"/>
      <c r="W96" s="98">
        <f t="shared" si="21"/>
        <v>0</v>
      </c>
      <c r="X96" s="149"/>
      <c r="Y96" s="98">
        <f>W96-X96</f>
        <v>0</v>
      </c>
      <c r="Z96" s="220">
        <f t="shared" si="23"/>
        <v>0</v>
      </c>
      <c r="AA96" s="221"/>
      <c r="AB96" s="106"/>
      <c r="AC96" s="97">
        <v>36</v>
      </c>
      <c r="AD96" s="149"/>
      <c r="AE96" s="149"/>
      <c r="AF96" s="98">
        <f t="shared" si="24"/>
        <v>0</v>
      </c>
      <c r="AG96" s="149"/>
      <c r="AH96" s="98">
        <f>AF96-AG96</f>
        <v>0</v>
      </c>
      <c r="AI96" s="220">
        <f t="shared" si="26"/>
        <v>0</v>
      </c>
      <c r="AJ96" s="221"/>
      <c r="AK96" s="151"/>
    </row>
    <row r="97" spans="1:37" x14ac:dyDescent="0.2">
      <c r="A97" s="151"/>
      <c r="B97" s="97">
        <v>37</v>
      </c>
      <c r="C97" s="149"/>
      <c r="D97" s="149"/>
      <c r="E97" s="98">
        <f t="shared" si="15"/>
        <v>0</v>
      </c>
      <c r="F97" s="149"/>
      <c r="G97" s="98">
        <f t="shared" ref="G97:G104" si="27">E97-F97</f>
        <v>0</v>
      </c>
      <c r="H97" s="220">
        <f t="shared" si="17"/>
        <v>0</v>
      </c>
      <c r="I97" s="221"/>
      <c r="K97" s="97">
        <v>37</v>
      </c>
      <c r="L97" s="149"/>
      <c r="M97" s="149"/>
      <c r="N97" s="98">
        <f t="shared" si="18"/>
        <v>0</v>
      </c>
      <c r="O97" s="149"/>
      <c r="P97" s="98">
        <f t="shared" ref="P97:P104" si="28">N97-O97</f>
        <v>0</v>
      </c>
      <c r="Q97" s="220">
        <f t="shared" si="20"/>
        <v>0</v>
      </c>
      <c r="R97" s="221"/>
      <c r="S97" s="106"/>
      <c r="T97" s="97">
        <v>37</v>
      </c>
      <c r="U97" s="149"/>
      <c r="V97" s="149"/>
      <c r="W97" s="98">
        <f t="shared" si="21"/>
        <v>0</v>
      </c>
      <c r="X97" s="149"/>
      <c r="Y97" s="98">
        <f t="shared" ref="Y97:Y104" si="29">W97-X97</f>
        <v>0</v>
      </c>
      <c r="Z97" s="220">
        <f t="shared" si="23"/>
        <v>0</v>
      </c>
      <c r="AA97" s="221"/>
      <c r="AB97" s="106"/>
      <c r="AC97" s="97">
        <v>37</v>
      </c>
      <c r="AD97" s="149"/>
      <c r="AE97" s="149"/>
      <c r="AF97" s="98">
        <f t="shared" si="24"/>
        <v>0</v>
      </c>
      <c r="AG97" s="149"/>
      <c r="AH97" s="98">
        <f t="shared" ref="AH97:AH104" si="30">AF97-AG97</f>
        <v>0</v>
      </c>
      <c r="AI97" s="220">
        <f t="shared" si="26"/>
        <v>0</v>
      </c>
      <c r="AJ97" s="221"/>
      <c r="AK97" s="151"/>
    </row>
    <row r="98" spans="1:37" x14ac:dyDescent="0.2">
      <c r="A98" s="151"/>
      <c r="B98" s="97">
        <v>38</v>
      </c>
      <c r="C98" s="149"/>
      <c r="D98" s="149"/>
      <c r="E98" s="98">
        <f t="shared" si="15"/>
        <v>0</v>
      </c>
      <c r="F98" s="149"/>
      <c r="G98" s="98">
        <f t="shared" si="27"/>
        <v>0</v>
      </c>
      <c r="H98" s="220">
        <f t="shared" si="17"/>
        <v>0</v>
      </c>
      <c r="I98" s="221"/>
      <c r="K98" s="97">
        <v>38</v>
      </c>
      <c r="L98" s="149"/>
      <c r="M98" s="149"/>
      <c r="N98" s="98">
        <f t="shared" si="18"/>
        <v>0</v>
      </c>
      <c r="O98" s="149"/>
      <c r="P98" s="98">
        <f t="shared" si="28"/>
        <v>0</v>
      </c>
      <c r="Q98" s="220">
        <f t="shared" si="20"/>
        <v>0</v>
      </c>
      <c r="R98" s="221"/>
      <c r="S98" s="106"/>
      <c r="T98" s="97">
        <v>38</v>
      </c>
      <c r="U98" s="149"/>
      <c r="V98" s="149"/>
      <c r="W98" s="98">
        <f t="shared" si="21"/>
        <v>0</v>
      </c>
      <c r="X98" s="149"/>
      <c r="Y98" s="98">
        <f t="shared" si="29"/>
        <v>0</v>
      </c>
      <c r="Z98" s="220">
        <f t="shared" si="23"/>
        <v>0</v>
      </c>
      <c r="AA98" s="221"/>
      <c r="AB98" s="106"/>
      <c r="AC98" s="97">
        <v>38</v>
      </c>
      <c r="AD98" s="149"/>
      <c r="AE98" s="149"/>
      <c r="AF98" s="98">
        <f t="shared" si="24"/>
        <v>0</v>
      </c>
      <c r="AG98" s="149"/>
      <c r="AH98" s="98">
        <f t="shared" si="30"/>
        <v>0</v>
      </c>
      <c r="AI98" s="220">
        <f t="shared" si="26"/>
        <v>0</v>
      </c>
      <c r="AJ98" s="221"/>
      <c r="AK98" s="151"/>
    </row>
    <row r="99" spans="1:37" x14ac:dyDescent="0.2">
      <c r="A99" s="151"/>
      <c r="B99" s="97">
        <v>39</v>
      </c>
      <c r="C99" s="149"/>
      <c r="D99" s="149"/>
      <c r="E99" s="98">
        <f t="shared" si="15"/>
        <v>0</v>
      </c>
      <c r="F99" s="149"/>
      <c r="G99" s="98">
        <f t="shared" si="27"/>
        <v>0</v>
      </c>
      <c r="H99" s="220">
        <f t="shared" si="17"/>
        <v>0</v>
      </c>
      <c r="I99" s="221"/>
      <c r="K99" s="97">
        <v>39</v>
      </c>
      <c r="L99" s="149"/>
      <c r="M99" s="149"/>
      <c r="N99" s="98">
        <f t="shared" si="18"/>
        <v>0</v>
      </c>
      <c r="O99" s="149"/>
      <c r="P99" s="98">
        <f t="shared" si="28"/>
        <v>0</v>
      </c>
      <c r="Q99" s="220">
        <f t="shared" si="20"/>
        <v>0</v>
      </c>
      <c r="R99" s="221"/>
      <c r="S99" s="106"/>
      <c r="T99" s="97">
        <v>39</v>
      </c>
      <c r="U99" s="149"/>
      <c r="V99" s="149"/>
      <c r="W99" s="98">
        <f t="shared" si="21"/>
        <v>0</v>
      </c>
      <c r="X99" s="149"/>
      <c r="Y99" s="98">
        <f t="shared" si="29"/>
        <v>0</v>
      </c>
      <c r="Z99" s="220">
        <f t="shared" si="23"/>
        <v>0</v>
      </c>
      <c r="AA99" s="221"/>
      <c r="AB99" s="106"/>
      <c r="AC99" s="97">
        <v>39</v>
      </c>
      <c r="AD99" s="149"/>
      <c r="AE99" s="149"/>
      <c r="AF99" s="98">
        <f t="shared" si="24"/>
        <v>0</v>
      </c>
      <c r="AG99" s="149"/>
      <c r="AH99" s="98">
        <f t="shared" si="30"/>
        <v>0</v>
      </c>
      <c r="AI99" s="220">
        <f t="shared" si="26"/>
        <v>0</v>
      </c>
      <c r="AJ99" s="221"/>
      <c r="AK99" s="151"/>
    </row>
    <row r="100" spans="1:37" x14ac:dyDescent="0.2">
      <c r="A100" s="151"/>
      <c r="B100" s="97">
        <v>40</v>
      </c>
      <c r="C100" s="149"/>
      <c r="D100" s="149"/>
      <c r="E100" s="98">
        <f t="shared" si="15"/>
        <v>0</v>
      </c>
      <c r="F100" s="149"/>
      <c r="G100" s="98">
        <f t="shared" si="27"/>
        <v>0</v>
      </c>
      <c r="H100" s="220">
        <f t="shared" si="17"/>
        <v>0</v>
      </c>
      <c r="I100" s="221"/>
      <c r="K100" s="97">
        <v>40</v>
      </c>
      <c r="L100" s="149"/>
      <c r="M100" s="149"/>
      <c r="N100" s="98">
        <f t="shared" si="18"/>
        <v>0</v>
      </c>
      <c r="O100" s="149"/>
      <c r="P100" s="98">
        <f t="shared" si="28"/>
        <v>0</v>
      </c>
      <c r="Q100" s="220">
        <f t="shared" si="20"/>
        <v>0</v>
      </c>
      <c r="R100" s="221"/>
      <c r="S100" s="106"/>
      <c r="T100" s="97">
        <v>40</v>
      </c>
      <c r="U100" s="149"/>
      <c r="V100" s="149"/>
      <c r="W100" s="98">
        <f t="shared" si="21"/>
        <v>0</v>
      </c>
      <c r="X100" s="149"/>
      <c r="Y100" s="98">
        <f t="shared" si="29"/>
        <v>0</v>
      </c>
      <c r="Z100" s="220">
        <f t="shared" si="23"/>
        <v>0</v>
      </c>
      <c r="AA100" s="221"/>
      <c r="AB100" s="106"/>
      <c r="AC100" s="97">
        <v>40</v>
      </c>
      <c r="AD100" s="149"/>
      <c r="AE100" s="149"/>
      <c r="AF100" s="98">
        <f t="shared" si="24"/>
        <v>0</v>
      </c>
      <c r="AG100" s="149"/>
      <c r="AH100" s="98">
        <f t="shared" si="30"/>
        <v>0</v>
      </c>
      <c r="AI100" s="220">
        <f t="shared" si="26"/>
        <v>0</v>
      </c>
      <c r="AJ100" s="221"/>
      <c r="AK100" s="151"/>
    </row>
    <row r="101" spans="1:37" x14ac:dyDescent="0.2">
      <c r="A101" s="151"/>
      <c r="B101" s="97">
        <v>41</v>
      </c>
      <c r="C101" s="149"/>
      <c r="D101" s="149"/>
      <c r="E101" s="98">
        <f t="shared" si="15"/>
        <v>0</v>
      </c>
      <c r="F101" s="149"/>
      <c r="G101" s="98">
        <f t="shared" si="27"/>
        <v>0</v>
      </c>
      <c r="H101" s="220">
        <f t="shared" si="17"/>
        <v>0</v>
      </c>
      <c r="I101" s="221"/>
      <c r="K101" s="97">
        <v>41</v>
      </c>
      <c r="L101" s="149"/>
      <c r="M101" s="149"/>
      <c r="N101" s="98">
        <f t="shared" si="18"/>
        <v>0</v>
      </c>
      <c r="O101" s="149"/>
      <c r="P101" s="98">
        <f t="shared" si="28"/>
        <v>0</v>
      </c>
      <c r="Q101" s="220">
        <f t="shared" si="20"/>
        <v>0</v>
      </c>
      <c r="R101" s="221"/>
      <c r="S101" s="106"/>
      <c r="T101" s="97">
        <v>41</v>
      </c>
      <c r="U101" s="149"/>
      <c r="V101" s="149"/>
      <c r="W101" s="98">
        <f t="shared" si="21"/>
        <v>0</v>
      </c>
      <c r="X101" s="149"/>
      <c r="Y101" s="98">
        <f t="shared" si="29"/>
        <v>0</v>
      </c>
      <c r="Z101" s="220">
        <f t="shared" si="23"/>
        <v>0</v>
      </c>
      <c r="AA101" s="221"/>
      <c r="AB101" s="106"/>
      <c r="AC101" s="97">
        <v>41</v>
      </c>
      <c r="AD101" s="149"/>
      <c r="AE101" s="149"/>
      <c r="AF101" s="98">
        <f t="shared" si="24"/>
        <v>0</v>
      </c>
      <c r="AG101" s="149"/>
      <c r="AH101" s="98">
        <f t="shared" si="30"/>
        <v>0</v>
      </c>
      <c r="AI101" s="220">
        <f t="shared" si="26"/>
        <v>0</v>
      </c>
      <c r="AJ101" s="221"/>
      <c r="AK101" s="151"/>
    </row>
    <row r="102" spans="1:37" x14ac:dyDescent="0.2">
      <c r="A102" s="151"/>
      <c r="B102" s="97">
        <v>42</v>
      </c>
      <c r="C102" s="149"/>
      <c r="D102" s="149"/>
      <c r="E102" s="98">
        <f t="shared" si="15"/>
        <v>0</v>
      </c>
      <c r="F102" s="149"/>
      <c r="G102" s="98">
        <f t="shared" si="27"/>
        <v>0</v>
      </c>
      <c r="H102" s="220">
        <f t="shared" si="17"/>
        <v>0</v>
      </c>
      <c r="I102" s="221"/>
      <c r="K102" s="97">
        <v>42</v>
      </c>
      <c r="L102" s="149"/>
      <c r="M102" s="149"/>
      <c r="N102" s="98">
        <f t="shared" si="18"/>
        <v>0</v>
      </c>
      <c r="O102" s="149"/>
      <c r="P102" s="98">
        <f t="shared" si="28"/>
        <v>0</v>
      </c>
      <c r="Q102" s="220">
        <f t="shared" si="20"/>
        <v>0</v>
      </c>
      <c r="R102" s="221"/>
      <c r="S102" s="106"/>
      <c r="T102" s="97">
        <v>42</v>
      </c>
      <c r="U102" s="149"/>
      <c r="V102" s="149"/>
      <c r="W102" s="98">
        <f t="shared" si="21"/>
        <v>0</v>
      </c>
      <c r="X102" s="149"/>
      <c r="Y102" s="98">
        <f t="shared" si="29"/>
        <v>0</v>
      </c>
      <c r="Z102" s="220">
        <f t="shared" si="23"/>
        <v>0</v>
      </c>
      <c r="AA102" s="221"/>
      <c r="AB102" s="106"/>
      <c r="AC102" s="97">
        <v>42</v>
      </c>
      <c r="AD102" s="149"/>
      <c r="AE102" s="149"/>
      <c r="AF102" s="98">
        <f t="shared" si="24"/>
        <v>0</v>
      </c>
      <c r="AG102" s="149"/>
      <c r="AH102" s="98">
        <f t="shared" si="30"/>
        <v>0</v>
      </c>
      <c r="AI102" s="220">
        <f t="shared" si="26"/>
        <v>0</v>
      </c>
      <c r="AJ102" s="221"/>
      <c r="AK102" s="151"/>
    </row>
    <row r="103" spans="1:37" x14ac:dyDescent="0.2">
      <c r="A103" s="151"/>
      <c r="B103" s="97">
        <v>43</v>
      </c>
      <c r="C103" s="149"/>
      <c r="D103" s="149"/>
      <c r="E103" s="98">
        <f t="shared" si="15"/>
        <v>0</v>
      </c>
      <c r="F103" s="149"/>
      <c r="G103" s="98">
        <f t="shared" si="27"/>
        <v>0</v>
      </c>
      <c r="H103" s="220">
        <f t="shared" si="17"/>
        <v>0</v>
      </c>
      <c r="I103" s="221"/>
      <c r="K103" s="97">
        <v>43</v>
      </c>
      <c r="L103" s="149"/>
      <c r="M103" s="149"/>
      <c r="N103" s="98">
        <f t="shared" si="18"/>
        <v>0</v>
      </c>
      <c r="O103" s="149"/>
      <c r="P103" s="98">
        <f t="shared" si="28"/>
        <v>0</v>
      </c>
      <c r="Q103" s="220">
        <f t="shared" si="20"/>
        <v>0</v>
      </c>
      <c r="R103" s="221"/>
      <c r="S103" s="106"/>
      <c r="T103" s="97">
        <v>43</v>
      </c>
      <c r="U103" s="149"/>
      <c r="V103" s="149"/>
      <c r="W103" s="98">
        <f t="shared" si="21"/>
        <v>0</v>
      </c>
      <c r="X103" s="149"/>
      <c r="Y103" s="98">
        <f t="shared" si="29"/>
        <v>0</v>
      </c>
      <c r="Z103" s="220">
        <f t="shared" si="23"/>
        <v>0</v>
      </c>
      <c r="AA103" s="221"/>
      <c r="AB103" s="106"/>
      <c r="AC103" s="97">
        <v>43</v>
      </c>
      <c r="AD103" s="149"/>
      <c r="AE103" s="149"/>
      <c r="AF103" s="98">
        <f t="shared" si="24"/>
        <v>0</v>
      </c>
      <c r="AG103" s="149"/>
      <c r="AH103" s="98">
        <f t="shared" si="30"/>
        <v>0</v>
      </c>
      <c r="AI103" s="220">
        <f t="shared" si="26"/>
        <v>0</v>
      </c>
      <c r="AJ103" s="221"/>
      <c r="AK103" s="151"/>
    </row>
    <row r="104" spans="1:37" x14ac:dyDescent="0.2">
      <c r="A104" s="151"/>
      <c r="B104" s="111">
        <v>44</v>
      </c>
      <c r="C104" s="150"/>
      <c r="D104" s="150"/>
      <c r="E104" s="112">
        <f t="shared" si="15"/>
        <v>0</v>
      </c>
      <c r="F104" s="150"/>
      <c r="G104" s="112">
        <f t="shared" si="27"/>
        <v>0</v>
      </c>
      <c r="H104" s="224">
        <f t="shared" si="17"/>
        <v>0</v>
      </c>
      <c r="I104" s="225"/>
      <c r="K104" s="111">
        <v>44</v>
      </c>
      <c r="L104" s="150"/>
      <c r="M104" s="150"/>
      <c r="N104" s="112">
        <f t="shared" si="18"/>
        <v>0</v>
      </c>
      <c r="O104" s="150"/>
      <c r="P104" s="112">
        <f t="shared" si="28"/>
        <v>0</v>
      </c>
      <c r="Q104" s="224">
        <f t="shared" si="20"/>
        <v>0</v>
      </c>
      <c r="R104" s="225"/>
      <c r="S104" s="106"/>
      <c r="T104" s="111">
        <v>44</v>
      </c>
      <c r="U104" s="150"/>
      <c r="V104" s="150"/>
      <c r="W104" s="112">
        <f t="shared" si="21"/>
        <v>0</v>
      </c>
      <c r="X104" s="150"/>
      <c r="Y104" s="112">
        <f t="shared" si="29"/>
        <v>0</v>
      </c>
      <c r="Z104" s="224">
        <f t="shared" si="23"/>
        <v>0</v>
      </c>
      <c r="AA104" s="225"/>
      <c r="AB104" s="106"/>
      <c r="AC104" s="111">
        <v>44</v>
      </c>
      <c r="AD104" s="150"/>
      <c r="AE104" s="150"/>
      <c r="AF104" s="112">
        <f t="shared" si="24"/>
        <v>0</v>
      </c>
      <c r="AG104" s="150"/>
      <c r="AH104" s="112">
        <f t="shared" si="30"/>
        <v>0</v>
      </c>
      <c r="AI104" s="224">
        <f t="shared" si="26"/>
        <v>0</v>
      </c>
      <c r="AJ104" s="225"/>
      <c r="AK104" s="151"/>
    </row>
    <row r="105" spans="1:37" ht="18" customHeight="1" thickBot="1" x14ac:dyDescent="0.3">
      <c r="B105" s="116" t="s">
        <v>169</v>
      </c>
      <c r="C105" s="113"/>
      <c r="D105" s="114"/>
      <c r="E105" s="113"/>
      <c r="F105" s="115"/>
      <c r="G105" s="110">
        <f>SUM(G61:G104)</f>
        <v>0</v>
      </c>
      <c r="H105" s="226">
        <f>SUM(H61:H104)</f>
        <v>0</v>
      </c>
      <c r="I105" s="227"/>
      <c r="K105" s="116" t="s">
        <v>169</v>
      </c>
      <c r="L105" s="113"/>
      <c r="M105" s="114"/>
      <c r="N105" s="113"/>
      <c r="O105" s="115"/>
      <c r="P105" s="110">
        <f>SUM(P61:P104)</f>
        <v>0</v>
      </c>
      <c r="Q105" s="226">
        <f>SUM(Q61:Q104)</f>
        <v>0</v>
      </c>
      <c r="R105" s="227"/>
      <c r="S105" s="106"/>
      <c r="T105" s="116" t="s">
        <v>169</v>
      </c>
      <c r="U105" s="113"/>
      <c r="V105" s="114"/>
      <c r="W105" s="113"/>
      <c r="X105" s="115"/>
      <c r="Y105" s="110">
        <f>SUM(Y61:Y104)</f>
        <v>0</v>
      </c>
      <c r="Z105" s="226">
        <f>SUM(Z61:Z104)</f>
        <v>0</v>
      </c>
      <c r="AA105" s="227"/>
      <c r="AB105" s="106"/>
      <c r="AC105" s="116" t="s">
        <v>169</v>
      </c>
      <c r="AD105" s="113"/>
      <c r="AE105" s="114"/>
      <c r="AF105" s="113"/>
      <c r="AG105" s="115"/>
      <c r="AH105" s="110">
        <f>SUM(AH61:AH104)</f>
        <v>0</v>
      </c>
      <c r="AI105" s="226">
        <f>SUM(AI61:AI104)</f>
        <v>0</v>
      </c>
      <c r="AJ105" s="227"/>
    </row>
    <row r="106" spans="1:37" x14ac:dyDescent="0.2">
      <c r="AK106" s="151"/>
    </row>
    <row r="113" spans="1:2" x14ac:dyDescent="0.2">
      <c r="A113" s="5">
        <v>1</v>
      </c>
      <c r="B113" s="127" t="s">
        <v>170</v>
      </c>
    </row>
    <row r="114" spans="1:2" x14ac:dyDescent="0.2">
      <c r="A114" s="5">
        <v>2</v>
      </c>
      <c r="B114" s="127" t="s">
        <v>171</v>
      </c>
    </row>
  </sheetData>
  <sheetProtection algorithmName="SHA-512" hashValue="JSQmCcifMSwK8MU1N1jyiDD81DfQp0glaIOnas/tA8atnaqBP/qVivwnhPLp3dKoxB88rDKNRw+wsB59q6u5rQ==" saltValue="wmwZPSJ2XFAiaopcJT97fg==" spinCount="100000" sheet="1"/>
  <mergeCells count="376">
    <mergeCell ref="H105:I105"/>
    <mergeCell ref="Q105:R105"/>
    <mergeCell ref="Z105:AA105"/>
    <mergeCell ref="AI105:AJ105"/>
    <mergeCell ref="H103:I103"/>
    <mergeCell ref="Q103:R103"/>
    <mergeCell ref="Z103:AA103"/>
    <mergeCell ref="AI103:AJ103"/>
    <mergeCell ref="H104:I104"/>
    <mergeCell ref="Q104:R104"/>
    <mergeCell ref="H99:I99"/>
    <mergeCell ref="Q99:R99"/>
    <mergeCell ref="Z99:AA99"/>
    <mergeCell ref="AI99:AJ99"/>
    <mergeCell ref="H100:I100"/>
    <mergeCell ref="Q100:R100"/>
    <mergeCell ref="Z100:AA100"/>
    <mergeCell ref="AI100:AJ100"/>
    <mergeCell ref="Z104:AA104"/>
    <mergeCell ref="AI104:AJ104"/>
    <mergeCell ref="H101:I101"/>
    <mergeCell ref="Q101:R101"/>
    <mergeCell ref="Z101:AA101"/>
    <mergeCell ref="AI101:AJ101"/>
    <mergeCell ref="H102:I102"/>
    <mergeCell ref="Q102:R102"/>
    <mergeCell ref="Z102:AA102"/>
    <mergeCell ref="AI102:AJ102"/>
    <mergeCell ref="H96:I96"/>
    <mergeCell ref="Q96:R96"/>
    <mergeCell ref="Z96:AA96"/>
    <mergeCell ref="AI96:AJ96"/>
    <mergeCell ref="H97:I97"/>
    <mergeCell ref="Q97:R97"/>
    <mergeCell ref="Z97:AA97"/>
    <mergeCell ref="AI97:AJ97"/>
    <mergeCell ref="H98:I98"/>
    <mergeCell ref="Q98:R98"/>
    <mergeCell ref="Z98:AA98"/>
    <mergeCell ref="AI98:AJ98"/>
    <mergeCell ref="H93:I93"/>
    <mergeCell ref="Q93:R93"/>
    <mergeCell ref="Z93:AA93"/>
    <mergeCell ref="AI93:AJ93"/>
    <mergeCell ref="H94:I94"/>
    <mergeCell ref="Q94:R94"/>
    <mergeCell ref="Z94:AA94"/>
    <mergeCell ref="AI94:AJ94"/>
    <mergeCell ref="H95:I95"/>
    <mergeCell ref="Q95:R95"/>
    <mergeCell ref="Z95:AA95"/>
    <mergeCell ref="AI95:AJ95"/>
    <mergeCell ref="H90:I90"/>
    <mergeCell ref="Q90:R90"/>
    <mergeCell ref="Z90:AA90"/>
    <mergeCell ref="AI90:AJ90"/>
    <mergeCell ref="H91:I91"/>
    <mergeCell ref="Q91:R91"/>
    <mergeCell ref="Z91:AA91"/>
    <mergeCell ref="AI91:AJ91"/>
    <mergeCell ref="H92:I92"/>
    <mergeCell ref="Q92:R92"/>
    <mergeCell ref="Z92:AA92"/>
    <mergeCell ref="AI92:AJ92"/>
    <mergeCell ref="H87:I87"/>
    <mergeCell ref="Q87:R87"/>
    <mergeCell ref="Z87:AA87"/>
    <mergeCell ref="AI87:AJ87"/>
    <mergeCell ref="H88:I88"/>
    <mergeCell ref="Q88:R88"/>
    <mergeCell ref="Z88:AA88"/>
    <mergeCell ref="AI88:AJ88"/>
    <mergeCell ref="H89:I89"/>
    <mergeCell ref="Q89:R89"/>
    <mergeCell ref="Z89:AA89"/>
    <mergeCell ref="AI89:AJ89"/>
    <mergeCell ref="H84:I84"/>
    <mergeCell ref="Q84:R84"/>
    <mergeCell ref="Z84:AA84"/>
    <mergeCell ref="AI84:AJ84"/>
    <mergeCell ref="H85:I85"/>
    <mergeCell ref="Q85:R85"/>
    <mergeCell ref="Z85:AA85"/>
    <mergeCell ref="AI85:AJ85"/>
    <mergeCell ref="H86:I86"/>
    <mergeCell ref="Q86:R86"/>
    <mergeCell ref="Z86:AA86"/>
    <mergeCell ref="AI86:AJ86"/>
    <mergeCell ref="H81:I81"/>
    <mergeCell ref="Q81:R81"/>
    <mergeCell ref="Z81:AA81"/>
    <mergeCell ref="AI81:AJ81"/>
    <mergeCell ref="H82:I82"/>
    <mergeCell ref="Q82:R82"/>
    <mergeCell ref="Z82:AA82"/>
    <mergeCell ref="AI82:AJ82"/>
    <mergeCell ref="H83:I83"/>
    <mergeCell ref="Q83:R83"/>
    <mergeCell ref="Z83:AA83"/>
    <mergeCell ref="AI83:AJ83"/>
    <mergeCell ref="H78:I78"/>
    <mergeCell ref="Q78:R78"/>
    <mergeCell ref="Z78:AA78"/>
    <mergeCell ref="AI78:AJ78"/>
    <mergeCell ref="H79:I79"/>
    <mergeCell ref="Q79:R79"/>
    <mergeCell ref="Z79:AA79"/>
    <mergeCell ref="AI79:AJ79"/>
    <mergeCell ref="H80:I80"/>
    <mergeCell ref="Q80:R80"/>
    <mergeCell ref="Z80:AA80"/>
    <mergeCell ref="AI80:AJ80"/>
    <mergeCell ref="H75:I75"/>
    <mergeCell ref="Q75:R75"/>
    <mergeCell ref="Z75:AA75"/>
    <mergeCell ref="AI75:AJ75"/>
    <mergeCell ref="H76:I76"/>
    <mergeCell ref="Q76:R76"/>
    <mergeCell ref="Z76:AA76"/>
    <mergeCell ref="AI76:AJ76"/>
    <mergeCell ref="H77:I77"/>
    <mergeCell ref="Q77:R77"/>
    <mergeCell ref="Z77:AA77"/>
    <mergeCell ref="AI77:AJ77"/>
    <mergeCell ref="H72:I72"/>
    <mergeCell ref="Q72:R72"/>
    <mergeCell ref="Z72:AA72"/>
    <mergeCell ref="AI72:AJ72"/>
    <mergeCell ref="H73:I73"/>
    <mergeCell ref="Q73:R73"/>
    <mergeCell ref="Z73:AA73"/>
    <mergeCell ref="AI73:AJ73"/>
    <mergeCell ref="H74:I74"/>
    <mergeCell ref="Q74:R74"/>
    <mergeCell ref="Z74:AA74"/>
    <mergeCell ref="AI74:AJ74"/>
    <mergeCell ref="H69:I69"/>
    <mergeCell ref="Q69:R69"/>
    <mergeCell ref="Z69:AA69"/>
    <mergeCell ref="AI69:AJ69"/>
    <mergeCell ref="H70:I70"/>
    <mergeCell ref="Q70:R70"/>
    <mergeCell ref="Z70:AA70"/>
    <mergeCell ref="AI70:AJ70"/>
    <mergeCell ref="H71:I71"/>
    <mergeCell ref="Q71:R71"/>
    <mergeCell ref="Z71:AA71"/>
    <mergeCell ref="AI71:AJ71"/>
    <mergeCell ref="H66:I66"/>
    <mergeCell ref="Q66:R66"/>
    <mergeCell ref="Z66:AA66"/>
    <mergeCell ref="AI66:AJ66"/>
    <mergeCell ref="H67:I67"/>
    <mergeCell ref="Q67:R67"/>
    <mergeCell ref="Z67:AA67"/>
    <mergeCell ref="AI67:AJ67"/>
    <mergeCell ref="H68:I68"/>
    <mergeCell ref="Q68:R68"/>
    <mergeCell ref="Z68:AA68"/>
    <mergeCell ref="AI68:AJ68"/>
    <mergeCell ref="H63:I63"/>
    <mergeCell ref="Q63:R63"/>
    <mergeCell ref="Z63:AA63"/>
    <mergeCell ref="AI63:AJ63"/>
    <mergeCell ref="H64:I64"/>
    <mergeCell ref="Q64:R64"/>
    <mergeCell ref="Z64:AA64"/>
    <mergeCell ref="AI64:AJ64"/>
    <mergeCell ref="H65:I65"/>
    <mergeCell ref="Q65:R65"/>
    <mergeCell ref="Z65:AA65"/>
    <mergeCell ref="AI65:AJ65"/>
    <mergeCell ref="H60:I60"/>
    <mergeCell ref="Q60:R60"/>
    <mergeCell ref="Z60:AA60"/>
    <mergeCell ref="AI60:AJ60"/>
    <mergeCell ref="H61:I61"/>
    <mergeCell ref="Q61:R61"/>
    <mergeCell ref="Z61:AA61"/>
    <mergeCell ref="AI61:AJ61"/>
    <mergeCell ref="H62:I62"/>
    <mergeCell ref="Q62:R62"/>
    <mergeCell ref="Z62:AA62"/>
    <mergeCell ref="AI62:AJ62"/>
    <mergeCell ref="Z48:AA48"/>
    <mergeCell ref="Z49:AA49"/>
    <mergeCell ref="Z50:AA50"/>
    <mergeCell ref="Q47:R47"/>
    <mergeCell ref="Q48:R48"/>
    <mergeCell ref="Q49:R49"/>
    <mergeCell ref="Q50:R50"/>
    <mergeCell ref="Q51:R51"/>
    <mergeCell ref="Q52:R52"/>
    <mergeCell ref="AI52:AJ52"/>
    <mergeCell ref="AI53:AJ53"/>
    <mergeCell ref="H59:I59"/>
    <mergeCell ref="Q59:R59"/>
    <mergeCell ref="Z59:AA59"/>
    <mergeCell ref="AI59:AJ59"/>
    <mergeCell ref="Z51:AA51"/>
    <mergeCell ref="Z52:AA52"/>
    <mergeCell ref="Z53:AA53"/>
    <mergeCell ref="Q53:R53"/>
    <mergeCell ref="AI43:AJ43"/>
    <mergeCell ref="AI44:AJ44"/>
    <mergeCell ref="AI45:AJ45"/>
    <mergeCell ref="AI46:AJ46"/>
    <mergeCell ref="AI47:AJ47"/>
    <mergeCell ref="AI48:AJ48"/>
    <mergeCell ref="AI49:AJ49"/>
    <mergeCell ref="AI50:AJ50"/>
    <mergeCell ref="AI51:AJ51"/>
    <mergeCell ref="AI7:AJ7"/>
    <mergeCell ref="AI8:AJ8"/>
    <mergeCell ref="AI9:AJ9"/>
    <mergeCell ref="AI10:AJ10"/>
    <mergeCell ref="AI11:AJ11"/>
    <mergeCell ref="AI12:AJ12"/>
    <mergeCell ref="AI13:AJ13"/>
    <mergeCell ref="AI14:AJ14"/>
    <mergeCell ref="AI15:AJ15"/>
    <mergeCell ref="AI16:AJ16"/>
    <mergeCell ref="AI17:AJ17"/>
    <mergeCell ref="AI18:AJ18"/>
    <mergeCell ref="AI19:AJ19"/>
    <mergeCell ref="AI20:AJ20"/>
    <mergeCell ref="AI21:AJ21"/>
    <mergeCell ref="AI22:AJ22"/>
    <mergeCell ref="AI23:AJ23"/>
    <mergeCell ref="AI24:AJ24"/>
    <mergeCell ref="Z45:AA45"/>
    <mergeCell ref="Z46:AA46"/>
    <mergeCell ref="Z47:AA47"/>
    <mergeCell ref="Z33:AA33"/>
    <mergeCell ref="Z34:AA34"/>
    <mergeCell ref="Z35:AA35"/>
    <mergeCell ref="Z36:AA36"/>
    <mergeCell ref="Z37:AA37"/>
    <mergeCell ref="Z38:AA38"/>
    <mergeCell ref="Z39:AA39"/>
    <mergeCell ref="Z40:AA40"/>
    <mergeCell ref="Z41:AA41"/>
    <mergeCell ref="Z30:AA30"/>
    <mergeCell ref="Z31:AA31"/>
    <mergeCell ref="Z32:AA32"/>
    <mergeCell ref="AI25:AJ25"/>
    <mergeCell ref="AI26:AJ26"/>
    <mergeCell ref="AI27:AJ27"/>
    <mergeCell ref="Z42:AA42"/>
    <mergeCell ref="Z43:AA43"/>
    <mergeCell ref="Z44:AA44"/>
    <mergeCell ref="AI28:AJ28"/>
    <mergeCell ref="AI29:AJ29"/>
    <mergeCell ref="AI30:AJ30"/>
    <mergeCell ref="AI31:AJ31"/>
    <mergeCell ref="AI32:AJ32"/>
    <mergeCell ref="AI33:AJ33"/>
    <mergeCell ref="AI34:AJ34"/>
    <mergeCell ref="AI35:AJ35"/>
    <mergeCell ref="AI36:AJ36"/>
    <mergeCell ref="AI37:AJ37"/>
    <mergeCell ref="AI38:AJ38"/>
    <mergeCell ref="AI39:AJ39"/>
    <mergeCell ref="AI40:AJ40"/>
    <mergeCell ref="AI41:AJ41"/>
    <mergeCell ref="AI42:AJ42"/>
    <mergeCell ref="Z7:AA7"/>
    <mergeCell ref="Z8:AA8"/>
    <mergeCell ref="Z9:AA9"/>
    <mergeCell ref="Z10:AA10"/>
    <mergeCell ref="Z11:AA11"/>
    <mergeCell ref="Z12:AA12"/>
    <mergeCell ref="Z13:AA13"/>
    <mergeCell ref="Z14:AA14"/>
    <mergeCell ref="Z15:AA15"/>
    <mergeCell ref="Z16:AA16"/>
    <mergeCell ref="Z17:AA17"/>
    <mergeCell ref="Z18:AA18"/>
    <mergeCell ref="Z19:AA19"/>
    <mergeCell ref="Z20:AA20"/>
    <mergeCell ref="Z21:AA21"/>
    <mergeCell ref="Z22:AA22"/>
    <mergeCell ref="Z23:AA23"/>
    <mergeCell ref="Q38:R38"/>
    <mergeCell ref="Q20:R20"/>
    <mergeCell ref="Q21:R21"/>
    <mergeCell ref="Q22:R22"/>
    <mergeCell ref="Q23:R23"/>
    <mergeCell ref="Q24:R24"/>
    <mergeCell ref="Q25:R25"/>
    <mergeCell ref="Q26:R26"/>
    <mergeCell ref="Q27:R27"/>
    <mergeCell ref="Q28:R28"/>
    <mergeCell ref="Z24:AA24"/>
    <mergeCell ref="Z25:AA25"/>
    <mergeCell ref="Z26:AA26"/>
    <mergeCell ref="Z27:AA27"/>
    <mergeCell ref="Z28:AA28"/>
    <mergeCell ref="Z29:AA29"/>
    <mergeCell ref="Q39:R39"/>
    <mergeCell ref="Q40:R40"/>
    <mergeCell ref="Q41:R41"/>
    <mergeCell ref="Q42:R42"/>
    <mergeCell ref="Q43:R43"/>
    <mergeCell ref="Q44:R44"/>
    <mergeCell ref="Q45:R45"/>
    <mergeCell ref="Q46:R46"/>
    <mergeCell ref="Q29:R29"/>
    <mergeCell ref="Q30:R30"/>
    <mergeCell ref="Q31:R31"/>
    <mergeCell ref="Q32:R32"/>
    <mergeCell ref="Q33:R33"/>
    <mergeCell ref="Q34:R34"/>
    <mergeCell ref="Q35:R35"/>
    <mergeCell ref="Q36:R36"/>
    <mergeCell ref="Q37:R37"/>
    <mergeCell ref="H50:I50"/>
    <mergeCell ref="H51:I51"/>
    <mergeCell ref="H52:I52"/>
    <mergeCell ref="H53:I53"/>
    <mergeCell ref="H7:I7"/>
    <mergeCell ref="H8:I8"/>
    <mergeCell ref="Q7:R7"/>
    <mergeCell ref="Q8:R8"/>
    <mergeCell ref="Q9:R9"/>
    <mergeCell ref="Q10:R10"/>
    <mergeCell ref="Q11:R11"/>
    <mergeCell ref="Q12:R12"/>
    <mergeCell ref="Q13:R13"/>
    <mergeCell ref="H9:I9"/>
    <mergeCell ref="H10:I10"/>
    <mergeCell ref="H11:I11"/>
    <mergeCell ref="H12:I12"/>
    <mergeCell ref="H13:I13"/>
    <mergeCell ref="Q14:R14"/>
    <mergeCell ref="Q15:R15"/>
    <mergeCell ref="Q16:R16"/>
    <mergeCell ref="Q17:R17"/>
    <mergeCell ref="Q18:R18"/>
    <mergeCell ref="Q19:R19"/>
    <mergeCell ref="H41:I41"/>
    <mergeCell ref="H42:I42"/>
    <mergeCell ref="H43:I43"/>
    <mergeCell ref="H44:I44"/>
    <mergeCell ref="H45:I45"/>
    <mergeCell ref="H46:I46"/>
    <mergeCell ref="H47:I47"/>
    <mergeCell ref="H48:I48"/>
    <mergeCell ref="H49:I49"/>
    <mergeCell ref="H32:I32"/>
    <mergeCell ref="H33:I33"/>
    <mergeCell ref="H34:I34"/>
    <mergeCell ref="H35:I35"/>
    <mergeCell ref="H36:I36"/>
    <mergeCell ref="H37:I37"/>
    <mergeCell ref="H38:I38"/>
    <mergeCell ref="H39:I39"/>
    <mergeCell ref="H40:I40"/>
    <mergeCell ref="H23:I23"/>
    <mergeCell ref="H24:I24"/>
    <mergeCell ref="H25:I25"/>
    <mergeCell ref="H26:I26"/>
    <mergeCell ref="H27:I27"/>
    <mergeCell ref="H28:I28"/>
    <mergeCell ref="H29:I29"/>
    <mergeCell ref="H30:I30"/>
    <mergeCell ref="H31:I31"/>
    <mergeCell ref="H14:I14"/>
    <mergeCell ref="H15:I15"/>
    <mergeCell ref="H16:I16"/>
    <mergeCell ref="H17:I17"/>
    <mergeCell ref="H18:I18"/>
    <mergeCell ref="H19:I19"/>
    <mergeCell ref="H20:I20"/>
    <mergeCell ref="H21:I21"/>
    <mergeCell ref="H22:I22"/>
  </mergeCells>
  <printOptions horizontalCentered="1"/>
  <pageMargins left="0.59055118110236227" right="0.59055118110236227" top="0.59055118110236227" bottom="0.59055118110236227" header="0.31496062992125984" footer="0.39370078740157483"/>
  <pageSetup paperSize="9" scale="46" fitToWidth="2" fitToHeight="2" orientation="portrait" r:id="rId1"/>
  <headerFooter>
    <oddFooter>&amp;L&amp;"Arial,Standard"&amp;10Ministerium für Ländlichen Raum und Verbraucherschutz&amp;R&amp;"Arial,Standard"&amp;10Version 1.53 vom 16.06.2021</oddFooter>
  </headerFooter>
  <rowBreaks count="1" manualBreakCount="1">
    <brk id="54" min="1" max="35" man="1"/>
  </rowBreaks>
  <colBreaks count="2" manualBreakCount="2">
    <brk id="19" max="1048575" man="1"/>
    <brk id="36" max="114" man="1"/>
  </colBreaks>
  <drawing r:id="rId2"/>
  <legacyDrawing r:id="rId3"/>
  <mc:AlternateContent xmlns:mc="http://schemas.openxmlformats.org/markup-compatibility/2006">
    <mc:Choice Requires="x14">
      <controls>
        <mc:AlternateContent xmlns:mc="http://schemas.openxmlformats.org/markup-compatibility/2006">
          <mc:Choice Requires="x14">
            <control shapeId="16395" r:id="rId4" name="Drop Down 11">
              <controlPr defaultSize="0" print="0" autoLine="0" autoPict="0">
                <anchor moveWithCells="1">
                  <from>
                    <xdr:col>0</xdr:col>
                    <xdr:colOff>133350</xdr:colOff>
                    <xdr:row>53</xdr:row>
                    <xdr:rowOff>161925</xdr:rowOff>
                  </from>
                  <to>
                    <xdr:col>5</xdr:col>
                    <xdr:colOff>9525</xdr:colOff>
                    <xdr:row>55</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baseColWidth="10" defaultColWidth="11.42578125" defaultRowHeight="14.25" x14ac:dyDescent="0.2"/>
  <cols>
    <col min="1" max="1" width="15.28515625" style="5" customWidth="1"/>
    <col min="2" max="2" width="9.28515625" style="5" customWidth="1"/>
    <col min="3" max="3" width="73" style="180" customWidth="1"/>
    <col min="4" max="16384" width="11.42578125" style="5"/>
  </cols>
  <sheetData>
    <row r="1" spans="1:9" ht="18" x14ac:dyDescent="0.25">
      <c r="A1" s="8" t="s">
        <v>184</v>
      </c>
    </row>
    <row r="3" spans="1:9" ht="15.75" x14ac:dyDescent="0.25">
      <c r="A3" s="178" t="s">
        <v>185</v>
      </c>
    </row>
    <row r="5" spans="1:9" ht="15" x14ac:dyDescent="0.25">
      <c r="A5" s="179" t="s">
        <v>189</v>
      </c>
      <c r="B5" s="179" t="s">
        <v>186</v>
      </c>
      <c r="C5" s="181"/>
      <c r="D5" s="179"/>
      <c r="E5" s="179"/>
      <c r="F5" s="179"/>
      <c r="G5" s="179"/>
      <c r="H5" s="179"/>
      <c r="I5" s="179"/>
    </row>
    <row r="6" spans="1:9" x14ac:dyDescent="0.2">
      <c r="A6" s="5" t="s">
        <v>190</v>
      </c>
      <c r="B6" s="5" t="s">
        <v>187</v>
      </c>
      <c r="C6" s="180" t="s">
        <v>188</v>
      </c>
    </row>
    <row r="8" spans="1:9" x14ac:dyDescent="0.2">
      <c r="A8" s="5" t="s">
        <v>191</v>
      </c>
      <c r="B8" s="5" t="s">
        <v>192</v>
      </c>
      <c r="C8" s="180" t="s">
        <v>188</v>
      </c>
    </row>
    <row r="9" spans="1:9" x14ac:dyDescent="0.2">
      <c r="B9" s="5" t="s">
        <v>193</v>
      </c>
      <c r="C9" s="180" t="s">
        <v>194</v>
      </c>
    </row>
    <row r="10" spans="1:9" x14ac:dyDescent="0.2">
      <c r="B10" s="5" t="s">
        <v>195</v>
      </c>
      <c r="C10" s="180" t="s">
        <v>196</v>
      </c>
    </row>
    <row r="11" spans="1:9" x14ac:dyDescent="0.2">
      <c r="C11" s="182" t="s">
        <v>197</v>
      </c>
    </row>
    <row r="13" spans="1:9" x14ac:dyDescent="0.2">
      <c r="A13" s="5" t="s">
        <v>198</v>
      </c>
      <c r="B13" s="5" t="s">
        <v>199</v>
      </c>
      <c r="C13" s="180" t="s">
        <v>188</v>
      </c>
    </row>
    <row r="14" spans="1:9" x14ac:dyDescent="0.2">
      <c r="B14" s="5" t="s">
        <v>200</v>
      </c>
      <c r="C14" s="180" t="s">
        <v>194</v>
      </c>
    </row>
    <row r="15" spans="1:9" x14ac:dyDescent="0.2">
      <c r="B15" s="5" t="s">
        <v>201</v>
      </c>
      <c r="C15" s="180" t="s">
        <v>196</v>
      </c>
    </row>
    <row r="16" spans="1:9" ht="28.5" x14ac:dyDescent="0.2">
      <c r="C16" s="182" t="s">
        <v>202</v>
      </c>
    </row>
  </sheetData>
  <sheetProtection password="CC18"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Hinweise</vt:lpstr>
      <vt:lpstr>Schweine Erläuterungen</vt:lpstr>
      <vt:lpstr>Schweine Einstieg</vt:lpstr>
      <vt:lpstr>Schweine Premium</vt:lpstr>
      <vt:lpstr>Detail Einstieg Schweinemast</vt:lpstr>
      <vt:lpstr>Detail Premium Schweinemast</vt:lpstr>
      <vt:lpstr>Änderungsnachweis</vt:lpstr>
      <vt:lpstr>'Detail Einstieg Schweinemast'!Druckbereich</vt:lpstr>
      <vt:lpstr>'Detail Premium Schweinemast'!Druckbereich</vt:lpstr>
      <vt:lpstr>Hinweise!Druckbereich</vt:lpstr>
      <vt:lpstr>'Schweine Einstieg'!Druckbereich</vt:lpstr>
      <vt:lpstr>'Schweine Erläuterungen'!Druckbereich</vt:lpstr>
      <vt:lpstr>'Schweine Premium'!Druckbereich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Müller, Richard (MLR)</cp:lastModifiedBy>
  <cp:lastPrinted>2021-06-16T11:01:14Z</cp:lastPrinted>
  <dcterms:created xsi:type="dcterms:W3CDTF">2014-12-26T12:03:24Z</dcterms:created>
  <dcterms:modified xsi:type="dcterms:W3CDTF">2021-06-16T11:01:34Z</dcterms:modified>
</cp:coreProperties>
</file>