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13_ncr:1_{B91F6044-5439-4FCC-9D12-B448C9B4834F}" xr6:coauthVersionLast="47" xr6:coauthVersionMax="47" xr10:uidLastSave="{00000000-0000-0000-0000-000000000000}"/>
  <workbookProtection workbookAlgorithmName="SHA-512" workbookHashValue="zcHrG+UkvlElMvRObv4o+zA6tYhD8OCqZKGe9himmzl0PoGiXQrRIdqQZS5NpbW3rJD7C5de05FTp4gFrwJcWw==" workbookSaltValue="n+vyycTLmggGi8yr3QCLAg==" workbookSpinCount="100000" lockStructure="1"/>
  <bookViews>
    <workbookView xWindow="-120" yWindow="-120" windowWidth="29040" windowHeight="15720" tabRatio="784" xr2:uid="{00000000-000D-0000-FFFF-FFFF00000000}"/>
  </bookViews>
  <sheets>
    <sheet name="Hinweise" sheetId="16" r:id="rId1"/>
    <sheet name="Schweine Erläuterungen" sheetId="25" r:id="rId2"/>
    <sheet name="Detail Schweine Einstieg G2.1" sheetId="22" r:id="rId3"/>
    <sheet name="Schweine Einstieg G2.1" sheetId="23" r:id="rId4"/>
    <sheet name="Detail Schweine Premium G2.2" sheetId="20" r:id="rId5"/>
    <sheet name="Schweine Premium G2.2" sheetId="13" r:id="rId6"/>
    <sheet name="Änderungsnachweis" sheetId="24" state="hidden" r:id="rId7"/>
  </sheets>
  <definedNames>
    <definedName name="_xlnm.Print_Area" localSheetId="2">'Detail Schweine Einstieg G2.1'!$A$1:$AA$117</definedName>
    <definedName name="_xlnm.Print_Area" localSheetId="4">'Detail Schweine Premium G2.2'!$A$1:$AW$117</definedName>
    <definedName name="_xlnm.Print_Area" localSheetId="0">Hinweise!$A$1:$J$41</definedName>
    <definedName name="_xlnm.Print_Area" localSheetId="3">'Schweine Einstieg G2.1'!$B$4:$Q$71</definedName>
    <definedName name="_xlnm.Print_Area" localSheetId="1">'Schweine Erläuterungen'!$A$1:$C$40</definedName>
    <definedName name="_xlnm.Print_Area" localSheetId="5">'Schweine Premium G2.2'!$B$4:$Q$87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8" i="22" l="1"/>
  <c r="N62" i="23" l="1"/>
  <c r="N61" i="23"/>
  <c r="N60" i="23"/>
  <c r="N57" i="23"/>
  <c r="N56" i="23"/>
  <c r="N55" i="23"/>
  <c r="N54" i="23"/>
  <c r="N53" i="23"/>
  <c r="N52" i="23"/>
  <c r="N51" i="23"/>
  <c r="N47" i="23"/>
  <c r="N46" i="23"/>
  <c r="N45" i="23"/>
  <c r="N42" i="23"/>
  <c r="N78" i="13"/>
  <c r="N77" i="13"/>
  <c r="N76" i="13"/>
  <c r="N68" i="13"/>
  <c r="N69" i="13"/>
  <c r="N70" i="13"/>
  <c r="N71" i="13"/>
  <c r="N72" i="13"/>
  <c r="N73" i="13"/>
  <c r="N67" i="13"/>
  <c r="N64" i="13"/>
  <c r="N61" i="13"/>
  <c r="N60" i="13"/>
  <c r="B58" i="20"/>
  <c r="S49" i="13" l="1"/>
  <c r="S37" i="23"/>
  <c r="N52" i="13" l="1"/>
  <c r="N41" i="23"/>
  <c r="S11" i="23"/>
  <c r="B1" i="23"/>
  <c r="I60" i="22"/>
  <c r="Q107" i="22"/>
  <c r="S107" i="22" s="1"/>
  <c r="V107" i="22" s="1"/>
  <c r="F107" i="22"/>
  <c r="H107" i="22" s="1"/>
  <c r="K107" i="22" s="1"/>
  <c r="Q106" i="22"/>
  <c r="S106" i="22" s="1"/>
  <c r="V106" i="22" s="1"/>
  <c r="F106" i="22"/>
  <c r="H106" i="22" s="1"/>
  <c r="K106" i="22" s="1"/>
  <c r="Q105" i="22"/>
  <c r="S105" i="22" s="1"/>
  <c r="V105" i="22" s="1"/>
  <c r="F105" i="22"/>
  <c r="H105" i="22" s="1"/>
  <c r="K105" i="22" s="1"/>
  <c r="Q104" i="22"/>
  <c r="S104" i="22" s="1"/>
  <c r="V104" i="22" s="1"/>
  <c r="F104" i="22"/>
  <c r="H104" i="22" s="1"/>
  <c r="K104" i="22" s="1"/>
  <c r="Q103" i="22"/>
  <c r="S103" i="22" s="1"/>
  <c r="V103" i="22" s="1"/>
  <c r="F103" i="22"/>
  <c r="H103" i="22" s="1"/>
  <c r="K103" i="22" s="1"/>
  <c r="Q102" i="22"/>
  <c r="S102" i="22" s="1"/>
  <c r="V102" i="22" s="1"/>
  <c r="F102" i="22"/>
  <c r="H102" i="22" s="1"/>
  <c r="K102" i="22" s="1"/>
  <c r="Q101" i="22"/>
  <c r="S101" i="22" s="1"/>
  <c r="V101" i="22" s="1"/>
  <c r="F101" i="22"/>
  <c r="H101" i="22" s="1"/>
  <c r="K101" i="22" s="1"/>
  <c r="Q100" i="22"/>
  <c r="S100" i="22" s="1"/>
  <c r="V100" i="22" s="1"/>
  <c r="F100" i="22"/>
  <c r="H100" i="22" s="1"/>
  <c r="K100" i="22" s="1"/>
  <c r="Q99" i="22"/>
  <c r="S99" i="22" s="1"/>
  <c r="V99" i="22" s="1"/>
  <c r="F99" i="22"/>
  <c r="H99" i="22" s="1"/>
  <c r="K99" i="22" s="1"/>
  <c r="Q98" i="22"/>
  <c r="S98" i="22" s="1"/>
  <c r="V98" i="22" s="1"/>
  <c r="F98" i="22"/>
  <c r="H98" i="22" s="1"/>
  <c r="K98" i="22" s="1"/>
  <c r="Q97" i="22"/>
  <c r="S97" i="22" s="1"/>
  <c r="V97" i="22" s="1"/>
  <c r="F97" i="22"/>
  <c r="H97" i="22" s="1"/>
  <c r="K97" i="22" s="1"/>
  <c r="Q96" i="22"/>
  <c r="S96" i="22" s="1"/>
  <c r="V96" i="22" s="1"/>
  <c r="F96" i="22"/>
  <c r="H96" i="22" s="1"/>
  <c r="K96" i="22" s="1"/>
  <c r="Q95" i="22"/>
  <c r="S95" i="22" s="1"/>
  <c r="V95" i="22" s="1"/>
  <c r="F95" i="22"/>
  <c r="H95" i="22" s="1"/>
  <c r="K95" i="22" s="1"/>
  <c r="Q94" i="22"/>
  <c r="S94" i="22" s="1"/>
  <c r="V94" i="22" s="1"/>
  <c r="F94" i="22"/>
  <c r="H94" i="22" s="1"/>
  <c r="K94" i="22" s="1"/>
  <c r="Q93" i="22"/>
  <c r="S93" i="22" s="1"/>
  <c r="V93" i="22" s="1"/>
  <c r="F93" i="22"/>
  <c r="H93" i="22" s="1"/>
  <c r="K93" i="22" s="1"/>
  <c r="Q92" i="22"/>
  <c r="S92" i="22" s="1"/>
  <c r="V92" i="22" s="1"/>
  <c r="F92" i="22"/>
  <c r="H92" i="22" s="1"/>
  <c r="K92" i="22" s="1"/>
  <c r="Q91" i="22"/>
  <c r="S91" i="22" s="1"/>
  <c r="V91" i="22" s="1"/>
  <c r="F91" i="22"/>
  <c r="H91" i="22" s="1"/>
  <c r="K91" i="22" s="1"/>
  <c r="Q90" i="22"/>
  <c r="S90" i="22" s="1"/>
  <c r="V90" i="22" s="1"/>
  <c r="F90" i="22"/>
  <c r="H90" i="22" s="1"/>
  <c r="K90" i="22" s="1"/>
  <c r="Q89" i="22"/>
  <c r="S89" i="22" s="1"/>
  <c r="V89" i="22" s="1"/>
  <c r="F89" i="22"/>
  <c r="H89" i="22" s="1"/>
  <c r="K89" i="22" s="1"/>
  <c r="Q88" i="22"/>
  <c r="S88" i="22" s="1"/>
  <c r="V88" i="22" s="1"/>
  <c r="F88" i="22"/>
  <c r="H88" i="22" s="1"/>
  <c r="K88" i="22" s="1"/>
  <c r="Q87" i="22"/>
  <c r="S87" i="22" s="1"/>
  <c r="V87" i="22" s="1"/>
  <c r="F87" i="22"/>
  <c r="H87" i="22" s="1"/>
  <c r="K87" i="22" s="1"/>
  <c r="Q86" i="22"/>
  <c r="S86" i="22" s="1"/>
  <c r="V86" i="22" s="1"/>
  <c r="F86" i="22"/>
  <c r="H86" i="22" s="1"/>
  <c r="K86" i="22" s="1"/>
  <c r="Q85" i="22"/>
  <c r="S85" i="22" s="1"/>
  <c r="V85" i="22" s="1"/>
  <c r="F85" i="22"/>
  <c r="H85" i="22" s="1"/>
  <c r="K85" i="22" s="1"/>
  <c r="Q84" i="22"/>
  <c r="S84" i="22" s="1"/>
  <c r="V84" i="22" s="1"/>
  <c r="F84" i="22"/>
  <c r="H84" i="22" s="1"/>
  <c r="K84" i="22" s="1"/>
  <c r="Q83" i="22"/>
  <c r="S83" i="22" s="1"/>
  <c r="V83" i="22" s="1"/>
  <c r="F83" i="22"/>
  <c r="H83" i="22" s="1"/>
  <c r="K83" i="22" s="1"/>
  <c r="Q82" i="22"/>
  <c r="S82" i="22" s="1"/>
  <c r="V82" i="22" s="1"/>
  <c r="F82" i="22"/>
  <c r="H82" i="22" s="1"/>
  <c r="K82" i="22" s="1"/>
  <c r="Q81" i="22"/>
  <c r="S81" i="22" s="1"/>
  <c r="V81" i="22" s="1"/>
  <c r="F81" i="22"/>
  <c r="H81" i="22" s="1"/>
  <c r="K81" i="22" s="1"/>
  <c r="Q80" i="22"/>
  <c r="S80" i="22" s="1"/>
  <c r="V80" i="22" s="1"/>
  <c r="F80" i="22"/>
  <c r="H80" i="22" s="1"/>
  <c r="K80" i="22" s="1"/>
  <c r="Q79" i="22"/>
  <c r="S79" i="22" s="1"/>
  <c r="V79" i="22" s="1"/>
  <c r="F79" i="22"/>
  <c r="H79" i="22" s="1"/>
  <c r="K79" i="22" s="1"/>
  <c r="Q78" i="22"/>
  <c r="S78" i="22" s="1"/>
  <c r="V78" i="22" s="1"/>
  <c r="F78" i="22"/>
  <c r="H78" i="22" s="1"/>
  <c r="K78" i="22" s="1"/>
  <c r="Q77" i="22"/>
  <c r="S77" i="22" s="1"/>
  <c r="V77" i="22" s="1"/>
  <c r="F77" i="22"/>
  <c r="H77" i="22" s="1"/>
  <c r="K77" i="22" s="1"/>
  <c r="Q76" i="22"/>
  <c r="S76" i="22" s="1"/>
  <c r="V76" i="22" s="1"/>
  <c r="F76" i="22"/>
  <c r="H76" i="22" s="1"/>
  <c r="K76" i="22" s="1"/>
  <c r="Q75" i="22"/>
  <c r="S75" i="22" s="1"/>
  <c r="V75" i="22" s="1"/>
  <c r="F75" i="22"/>
  <c r="H75" i="22" s="1"/>
  <c r="K75" i="22" s="1"/>
  <c r="Q74" i="22"/>
  <c r="S74" i="22" s="1"/>
  <c r="V74" i="22" s="1"/>
  <c r="F74" i="22"/>
  <c r="H74" i="22" s="1"/>
  <c r="K74" i="22" s="1"/>
  <c r="Q73" i="22"/>
  <c r="S73" i="22" s="1"/>
  <c r="V73" i="22" s="1"/>
  <c r="F73" i="22"/>
  <c r="H73" i="22" s="1"/>
  <c r="K73" i="22" s="1"/>
  <c r="Q72" i="22"/>
  <c r="S72" i="22" s="1"/>
  <c r="V72" i="22" s="1"/>
  <c r="F72" i="22"/>
  <c r="H72" i="22" s="1"/>
  <c r="K72" i="22" s="1"/>
  <c r="Q71" i="22"/>
  <c r="S71" i="22" s="1"/>
  <c r="V71" i="22" s="1"/>
  <c r="F71" i="22"/>
  <c r="H71" i="22" s="1"/>
  <c r="K71" i="22" s="1"/>
  <c r="Q70" i="22"/>
  <c r="S70" i="22" s="1"/>
  <c r="V70" i="22" s="1"/>
  <c r="F70" i="22"/>
  <c r="H70" i="22" s="1"/>
  <c r="K70" i="22" s="1"/>
  <c r="Q69" i="22"/>
  <c r="S69" i="22" s="1"/>
  <c r="V69" i="22" s="1"/>
  <c r="F69" i="22"/>
  <c r="H69" i="22" s="1"/>
  <c r="K69" i="22" s="1"/>
  <c r="Q68" i="22"/>
  <c r="S68" i="22" s="1"/>
  <c r="V68" i="22" s="1"/>
  <c r="F68" i="22"/>
  <c r="H68" i="22" s="1"/>
  <c r="K68" i="22" s="1"/>
  <c r="Q67" i="22"/>
  <c r="S67" i="22" s="1"/>
  <c r="V67" i="22" s="1"/>
  <c r="F67" i="22"/>
  <c r="H67" i="22" s="1"/>
  <c r="K67" i="22" s="1"/>
  <c r="Q66" i="22"/>
  <c r="S66" i="22" s="1"/>
  <c r="V66" i="22" s="1"/>
  <c r="F66" i="22"/>
  <c r="H66" i="22" s="1"/>
  <c r="K66" i="22" s="1"/>
  <c r="Q65" i="22"/>
  <c r="S65" i="22" s="1"/>
  <c r="V65" i="22" s="1"/>
  <c r="F65" i="22"/>
  <c r="H65" i="22" s="1"/>
  <c r="K65" i="22" s="1"/>
  <c r="Q64" i="22"/>
  <c r="S64" i="22" s="1"/>
  <c r="V64" i="22" s="1"/>
  <c r="F64" i="22"/>
  <c r="H64" i="22" s="1"/>
  <c r="K64" i="22" s="1"/>
  <c r="T60" i="22"/>
  <c r="Q52" i="22"/>
  <c r="S52" i="22" s="1"/>
  <c r="V52" i="22" s="1"/>
  <c r="F52" i="22"/>
  <c r="H52" i="22" s="1"/>
  <c r="K52" i="22" s="1"/>
  <c r="Q51" i="22"/>
  <c r="S51" i="22" s="1"/>
  <c r="V51" i="22" s="1"/>
  <c r="F51" i="22"/>
  <c r="H51" i="22" s="1"/>
  <c r="K51" i="22" s="1"/>
  <c r="Q50" i="22"/>
  <c r="S50" i="22" s="1"/>
  <c r="V50" i="22" s="1"/>
  <c r="F50" i="22"/>
  <c r="H50" i="22" s="1"/>
  <c r="K50" i="22" s="1"/>
  <c r="Q49" i="22"/>
  <c r="S49" i="22" s="1"/>
  <c r="V49" i="22" s="1"/>
  <c r="F49" i="22"/>
  <c r="H49" i="22" s="1"/>
  <c r="K49" i="22" s="1"/>
  <c r="Q48" i="22"/>
  <c r="S48" i="22" s="1"/>
  <c r="V48" i="22" s="1"/>
  <c r="F48" i="22"/>
  <c r="H48" i="22" s="1"/>
  <c r="K48" i="22" s="1"/>
  <c r="Q47" i="22"/>
  <c r="S47" i="22" s="1"/>
  <c r="V47" i="22" s="1"/>
  <c r="F47" i="22"/>
  <c r="H47" i="22" s="1"/>
  <c r="K47" i="22" s="1"/>
  <c r="Q46" i="22"/>
  <c r="S46" i="22" s="1"/>
  <c r="V46" i="22" s="1"/>
  <c r="F46" i="22"/>
  <c r="H46" i="22" s="1"/>
  <c r="K46" i="22" s="1"/>
  <c r="Q45" i="22"/>
  <c r="S45" i="22" s="1"/>
  <c r="V45" i="22" s="1"/>
  <c r="F45" i="22"/>
  <c r="H45" i="22" s="1"/>
  <c r="K45" i="22" s="1"/>
  <c r="Q44" i="22"/>
  <c r="S44" i="22" s="1"/>
  <c r="V44" i="22" s="1"/>
  <c r="F44" i="22"/>
  <c r="H44" i="22" s="1"/>
  <c r="K44" i="22" s="1"/>
  <c r="Q43" i="22"/>
  <c r="S43" i="22" s="1"/>
  <c r="V43" i="22" s="1"/>
  <c r="F43" i="22"/>
  <c r="H43" i="22" s="1"/>
  <c r="K43" i="22" s="1"/>
  <c r="Q42" i="22"/>
  <c r="S42" i="22" s="1"/>
  <c r="V42" i="22" s="1"/>
  <c r="F42" i="22"/>
  <c r="H42" i="22" s="1"/>
  <c r="K42" i="22" s="1"/>
  <c r="Q41" i="22"/>
  <c r="S41" i="22" s="1"/>
  <c r="V41" i="22" s="1"/>
  <c r="F41" i="22"/>
  <c r="H41" i="22" s="1"/>
  <c r="K41" i="22" s="1"/>
  <c r="Q40" i="22"/>
  <c r="S40" i="22" s="1"/>
  <c r="V40" i="22" s="1"/>
  <c r="F40" i="22"/>
  <c r="H40" i="22" s="1"/>
  <c r="K40" i="22" s="1"/>
  <c r="Q39" i="22"/>
  <c r="S39" i="22" s="1"/>
  <c r="V39" i="22" s="1"/>
  <c r="F39" i="22"/>
  <c r="H39" i="22" s="1"/>
  <c r="K39" i="22" s="1"/>
  <c r="Q38" i="22"/>
  <c r="S38" i="22" s="1"/>
  <c r="V38" i="22" s="1"/>
  <c r="F38" i="22"/>
  <c r="H38" i="22" s="1"/>
  <c r="K38" i="22" s="1"/>
  <c r="Q37" i="22"/>
  <c r="S37" i="22" s="1"/>
  <c r="V37" i="22" s="1"/>
  <c r="F37" i="22"/>
  <c r="H37" i="22" s="1"/>
  <c r="K37" i="22" s="1"/>
  <c r="Q36" i="22"/>
  <c r="S36" i="22" s="1"/>
  <c r="V36" i="22" s="1"/>
  <c r="F36" i="22"/>
  <c r="H36" i="22" s="1"/>
  <c r="K36" i="22" s="1"/>
  <c r="Q35" i="22"/>
  <c r="S35" i="22" s="1"/>
  <c r="V35" i="22" s="1"/>
  <c r="F35" i="22"/>
  <c r="H35" i="22" s="1"/>
  <c r="K35" i="22" s="1"/>
  <c r="Q34" i="22"/>
  <c r="S34" i="22" s="1"/>
  <c r="V34" i="22" s="1"/>
  <c r="F34" i="22"/>
  <c r="H34" i="22" s="1"/>
  <c r="K34" i="22" s="1"/>
  <c r="Q33" i="22"/>
  <c r="S33" i="22" s="1"/>
  <c r="V33" i="22" s="1"/>
  <c r="F33" i="22"/>
  <c r="H33" i="22" s="1"/>
  <c r="K33" i="22" s="1"/>
  <c r="Q32" i="22"/>
  <c r="S32" i="22" s="1"/>
  <c r="V32" i="22" s="1"/>
  <c r="F32" i="22"/>
  <c r="H32" i="22" s="1"/>
  <c r="K32" i="22" s="1"/>
  <c r="Q31" i="22"/>
  <c r="S31" i="22" s="1"/>
  <c r="V31" i="22" s="1"/>
  <c r="F31" i="22"/>
  <c r="H31" i="22" s="1"/>
  <c r="K31" i="22" s="1"/>
  <c r="Q30" i="22"/>
  <c r="S30" i="22" s="1"/>
  <c r="V30" i="22" s="1"/>
  <c r="F30" i="22"/>
  <c r="H30" i="22" s="1"/>
  <c r="K30" i="22" s="1"/>
  <c r="Q29" i="22"/>
  <c r="S29" i="22" s="1"/>
  <c r="V29" i="22" s="1"/>
  <c r="F29" i="22"/>
  <c r="H29" i="22" s="1"/>
  <c r="K29" i="22" s="1"/>
  <c r="Q28" i="22"/>
  <c r="S28" i="22" s="1"/>
  <c r="V28" i="22" s="1"/>
  <c r="F28" i="22"/>
  <c r="H28" i="22" s="1"/>
  <c r="K28" i="22" s="1"/>
  <c r="Q27" i="22"/>
  <c r="S27" i="22" s="1"/>
  <c r="V27" i="22" s="1"/>
  <c r="F27" i="22"/>
  <c r="H27" i="22" s="1"/>
  <c r="K27" i="22" s="1"/>
  <c r="Q26" i="22"/>
  <c r="S26" i="22" s="1"/>
  <c r="V26" i="22" s="1"/>
  <c r="F26" i="22"/>
  <c r="H26" i="22" s="1"/>
  <c r="K26" i="22" s="1"/>
  <c r="Q25" i="22"/>
  <c r="S25" i="22" s="1"/>
  <c r="V25" i="22" s="1"/>
  <c r="F25" i="22"/>
  <c r="H25" i="22" s="1"/>
  <c r="K25" i="22" s="1"/>
  <c r="Q24" i="22"/>
  <c r="S24" i="22" s="1"/>
  <c r="V24" i="22" s="1"/>
  <c r="F24" i="22"/>
  <c r="H24" i="22" s="1"/>
  <c r="K24" i="22" s="1"/>
  <c r="Q23" i="22"/>
  <c r="S23" i="22" s="1"/>
  <c r="V23" i="22" s="1"/>
  <c r="F23" i="22"/>
  <c r="H23" i="22" s="1"/>
  <c r="K23" i="22" s="1"/>
  <c r="Q22" i="22"/>
  <c r="S22" i="22" s="1"/>
  <c r="V22" i="22" s="1"/>
  <c r="F22" i="22"/>
  <c r="H22" i="22" s="1"/>
  <c r="K22" i="22" s="1"/>
  <c r="Q21" i="22"/>
  <c r="S21" i="22" s="1"/>
  <c r="V21" i="22" s="1"/>
  <c r="F21" i="22"/>
  <c r="H21" i="22" s="1"/>
  <c r="K21" i="22" s="1"/>
  <c r="Q20" i="22"/>
  <c r="S20" i="22" s="1"/>
  <c r="V20" i="22" s="1"/>
  <c r="F20" i="22"/>
  <c r="H20" i="22" s="1"/>
  <c r="K20" i="22" s="1"/>
  <c r="Q19" i="22"/>
  <c r="S19" i="22" s="1"/>
  <c r="V19" i="22" s="1"/>
  <c r="F19" i="22"/>
  <c r="H19" i="22" s="1"/>
  <c r="K19" i="22" s="1"/>
  <c r="Q18" i="22"/>
  <c r="S18" i="22" s="1"/>
  <c r="V18" i="22" s="1"/>
  <c r="F18" i="22"/>
  <c r="H18" i="22" s="1"/>
  <c r="K18" i="22" s="1"/>
  <c r="Q17" i="22"/>
  <c r="S17" i="22" s="1"/>
  <c r="V17" i="22" s="1"/>
  <c r="F17" i="22"/>
  <c r="H17" i="22" s="1"/>
  <c r="K17" i="22" s="1"/>
  <c r="Q16" i="22"/>
  <c r="S16" i="22" s="1"/>
  <c r="V16" i="22" s="1"/>
  <c r="F16" i="22"/>
  <c r="H16" i="22" s="1"/>
  <c r="K16" i="22" s="1"/>
  <c r="Q15" i="22"/>
  <c r="S15" i="22" s="1"/>
  <c r="V15" i="22" s="1"/>
  <c r="F15" i="22"/>
  <c r="H15" i="22" s="1"/>
  <c r="K15" i="22" s="1"/>
  <c r="Q14" i="22"/>
  <c r="S14" i="22" s="1"/>
  <c r="V14" i="22" s="1"/>
  <c r="F14" i="22"/>
  <c r="H14" i="22" s="1"/>
  <c r="K14" i="22" s="1"/>
  <c r="Q13" i="22"/>
  <c r="S13" i="22" s="1"/>
  <c r="V13" i="22" s="1"/>
  <c r="F13" i="22"/>
  <c r="H13" i="22" s="1"/>
  <c r="K13" i="22" s="1"/>
  <c r="Q12" i="22"/>
  <c r="S12" i="22" s="1"/>
  <c r="V12" i="22" s="1"/>
  <c r="F12" i="22"/>
  <c r="H12" i="22" s="1"/>
  <c r="K12" i="22" s="1"/>
  <c r="Q11" i="22"/>
  <c r="S11" i="22" s="1"/>
  <c r="V11" i="22" s="1"/>
  <c r="F11" i="22"/>
  <c r="H11" i="22" s="1"/>
  <c r="K11" i="22" s="1"/>
  <c r="Q10" i="22"/>
  <c r="S10" i="22" s="1"/>
  <c r="V10" i="22" s="1"/>
  <c r="F10" i="22"/>
  <c r="H10" i="22" s="1"/>
  <c r="K10" i="22" s="1"/>
  <c r="Q9" i="22"/>
  <c r="S9" i="22" s="1"/>
  <c r="V9" i="22" s="1"/>
  <c r="F9" i="22"/>
  <c r="H9" i="22" s="1"/>
  <c r="K9" i="22" s="1"/>
  <c r="AP60" i="20"/>
  <c r="AE60" i="20"/>
  <c r="T60" i="20"/>
  <c r="I60" i="20"/>
  <c r="Y58" i="20"/>
  <c r="AM107" i="20"/>
  <c r="AO107" i="20" s="1"/>
  <c r="AR107" i="20" s="1"/>
  <c r="AB107" i="20"/>
  <c r="AD107" i="20" s="1"/>
  <c r="AG107" i="20" s="1"/>
  <c r="Q107" i="20"/>
  <c r="S107" i="20" s="1"/>
  <c r="F107" i="20"/>
  <c r="H107" i="20" s="1"/>
  <c r="K107" i="20" s="1"/>
  <c r="AM106" i="20"/>
  <c r="AO106" i="20" s="1"/>
  <c r="AR106" i="20" s="1"/>
  <c r="AB106" i="20"/>
  <c r="AD106" i="20" s="1"/>
  <c r="AG106" i="20" s="1"/>
  <c r="Q106" i="20"/>
  <c r="S106" i="20" s="1"/>
  <c r="F106" i="20"/>
  <c r="H106" i="20" s="1"/>
  <c r="AM105" i="20"/>
  <c r="AO105" i="20" s="1"/>
  <c r="AR105" i="20" s="1"/>
  <c r="AB105" i="20"/>
  <c r="AD105" i="20" s="1"/>
  <c r="AG105" i="20" s="1"/>
  <c r="Q105" i="20"/>
  <c r="S105" i="20" s="1"/>
  <c r="F105" i="20"/>
  <c r="H105" i="20" s="1"/>
  <c r="AM104" i="20"/>
  <c r="AO104" i="20" s="1"/>
  <c r="AR104" i="20" s="1"/>
  <c r="AB104" i="20"/>
  <c r="AD104" i="20" s="1"/>
  <c r="AG104" i="20" s="1"/>
  <c r="Q104" i="20"/>
  <c r="S104" i="20" s="1"/>
  <c r="F104" i="20"/>
  <c r="H104" i="20" s="1"/>
  <c r="K104" i="20" s="1"/>
  <c r="AM103" i="20"/>
  <c r="AO103" i="20" s="1"/>
  <c r="AR103" i="20" s="1"/>
  <c r="AB103" i="20"/>
  <c r="AD103" i="20" s="1"/>
  <c r="AG103" i="20" s="1"/>
  <c r="Q103" i="20"/>
  <c r="S103" i="20" s="1"/>
  <c r="V103" i="20" s="1"/>
  <c r="F103" i="20"/>
  <c r="H103" i="20" s="1"/>
  <c r="K103" i="20" s="1"/>
  <c r="AM102" i="20"/>
  <c r="AO102" i="20" s="1"/>
  <c r="AR102" i="20" s="1"/>
  <c r="AB102" i="20"/>
  <c r="AD102" i="20" s="1"/>
  <c r="AG102" i="20" s="1"/>
  <c r="Q102" i="20"/>
  <c r="S102" i="20" s="1"/>
  <c r="V102" i="20" s="1"/>
  <c r="F102" i="20"/>
  <c r="H102" i="20" s="1"/>
  <c r="K102" i="20" s="1"/>
  <c r="AM101" i="20"/>
  <c r="AO101" i="20" s="1"/>
  <c r="AR101" i="20" s="1"/>
  <c r="AB101" i="20"/>
  <c r="AD101" i="20" s="1"/>
  <c r="Q101" i="20"/>
  <c r="S101" i="20" s="1"/>
  <c r="F101" i="20"/>
  <c r="H101" i="20" s="1"/>
  <c r="AM100" i="20"/>
  <c r="AO100" i="20" s="1"/>
  <c r="AR100" i="20" s="1"/>
  <c r="AB100" i="20"/>
  <c r="AD100" i="20" s="1"/>
  <c r="AG100" i="20" s="1"/>
  <c r="Q100" i="20"/>
  <c r="S100" i="20" s="1"/>
  <c r="F100" i="20"/>
  <c r="H100" i="20" s="1"/>
  <c r="K100" i="20" s="1"/>
  <c r="AM99" i="20"/>
  <c r="AO99" i="20" s="1"/>
  <c r="AR99" i="20" s="1"/>
  <c r="AB99" i="20"/>
  <c r="AD99" i="20" s="1"/>
  <c r="AG99" i="20" s="1"/>
  <c r="Q99" i="20"/>
  <c r="S99" i="20" s="1"/>
  <c r="V99" i="20" s="1"/>
  <c r="F99" i="20"/>
  <c r="H99" i="20" s="1"/>
  <c r="AM98" i="20"/>
  <c r="AO98" i="20" s="1"/>
  <c r="AR98" i="20" s="1"/>
  <c r="AB98" i="20"/>
  <c r="AD98" i="20" s="1"/>
  <c r="AG98" i="20" s="1"/>
  <c r="Q98" i="20"/>
  <c r="S98" i="20" s="1"/>
  <c r="F98" i="20"/>
  <c r="H98" i="20" s="1"/>
  <c r="K98" i="20" s="1"/>
  <c r="AM97" i="20"/>
  <c r="AO97" i="20" s="1"/>
  <c r="AR97" i="20" s="1"/>
  <c r="AB97" i="20"/>
  <c r="AD97" i="20" s="1"/>
  <c r="AG97" i="20" s="1"/>
  <c r="Q97" i="20"/>
  <c r="S97" i="20" s="1"/>
  <c r="F97" i="20"/>
  <c r="H97" i="20" s="1"/>
  <c r="K97" i="20" s="1"/>
  <c r="AM96" i="20"/>
  <c r="AO96" i="20" s="1"/>
  <c r="AR96" i="20" s="1"/>
  <c r="AB96" i="20"/>
  <c r="AD96" i="20" s="1"/>
  <c r="AG96" i="20" s="1"/>
  <c r="Q96" i="20"/>
  <c r="S96" i="20" s="1"/>
  <c r="V96" i="20" s="1"/>
  <c r="F96" i="20"/>
  <c r="H96" i="20" s="1"/>
  <c r="AM95" i="20"/>
  <c r="AO95" i="20" s="1"/>
  <c r="AR95" i="20" s="1"/>
  <c r="AB95" i="20"/>
  <c r="AD95" i="20" s="1"/>
  <c r="AG95" i="20" s="1"/>
  <c r="Q95" i="20"/>
  <c r="S95" i="20" s="1"/>
  <c r="V95" i="20" s="1"/>
  <c r="F95" i="20"/>
  <c r="H95" i="20" s="1"/>
  <c r="K95" i="20" s="1"/>
  <c r="AM94" i="20"/>
  <c r="AO94" i="20"/>
  <c r="AR94" i="20" s="1"/>
  <c r="AB94" i="20"/>
  <c r="AD94" i="20" s="1"/>
  <c r="AG94" i="20" s="1"/>
  <c r="Q94" i="20"/>
  <c r="S94" i="20" s="1"/>
  <c r="F94" i="20"/>
  <c r="H94" i="20" s="1"/>
  <c r="AM93" i="20"/>
  <c r="AO93" i="20" s="1"/>
  <c r="AR93" i="20" s="1"/>
  <c r="AB93" i="20"/>
  <c r="AD93" i="20" s="1"/>
  <c r="AG93" i="20" s="1"/>
  <c r="Q93" i="20"/>
  <c r="S93" i="20" s="1"/>
  <c r="V93" i="20" s="1"/>
  <c r="F93" i="20"/>
  <c r="H93" i="20" s="1"/>
  <c r="AM92" i="20"/>
  <c r="AO92" i="20" s="1"/>
  <c r="AR92" i="20" s="1"/>
  <c r="AB92" i="20"/>
  <c r="AD92" i="20" s="1"/>
  <c r="AG92" i="20" s="1"/>
  <c r="Q92" i="20"/>
  <c r="S92" i="20" s="1"/>
  <c r="F92" i="20"/>
  <c r="H92" i="20" s="1"/>
  <c r="AM91" i="20"/>
  <c r="AO91" i="20" s="1"/>
  <c r="AR91" i="20" s="1"/>
  <c r="AB91" i="20"/>
  <c r="AD91" i="20" s="1"/>
  <c r="AG91" i="20" s="1"/>
  <c r="Q91" i="20"/>
  <c r="S91" i="20" s="1"/>
  <c r="V91" i="20" s="1"/>
  <c r="F91" i="20"/>
  <c r="H91" i="20" s="1"/>
  <c r="AM90" i="20"/>
  <c r="AO90" i="20" s="1"/>
  <c r="AR90" i="20" s="1"/>
  <c r="AB90" i="20"/>
  <c r="AD90" i="20" s="1"/>
  <c r="AG90" i="20" s="1"/>
  <c r="Q90" i="20"/>
  <c r="S90" i="20" s="1"/>
  <c r="F90" i="20"/>
  <c r="H90" i="20" s="1"/>
  <c r="AM89" i="20"/>
  <c r="AO89" i="20" s="1"/>
  <c r="AR89" i="20" s="1"/>
  <c r="AB89" i="20"/>
  <c r="AD89" i="20" s="1"/>
  <c r="AG89" i="20" s="1"/>
  <c r="Q89" i="20"/>
  <c r="S89" i="20" s="1"/>
  <c r="F89" i="20"/>
  <c r="H89" i="20" s="1"/>
  <c r="K89" i="20" s="1"/>
  <c r="AM88" i="20"/>
  <c r="AO88" i="20" s="1"/>
  <c r="AR88" i="20" s="1"/>
  <c r="AB88" i="20"/>
  <c r="AD88" i="20" s="1"/>
  <c r="Q88" i="20"/>
  <c r="S88" i="20" s="1"/>
  <c r="F88" i="20"/>
  <c r="H88" i="20" s="1"/>
  <c r="AM87" i="20"/>
  <c r="AO87" i="20" s="1"/>
  <c r="AR87" i="20" s="1"/>
  <c r="AB87" i="20"/>
  <c r="AD87" i="20" s="1"/>
  <c r="AG87" i="20" s="1"/>
  <c r="Q87" i="20"/>
  <c r="S87" i="20" s="1"/>
  <c r="F87" i="20"/>
  <c r="H87" i="20" s="1"/>
  <c r="AM86" i="20"/>
  <c r="AO86" i="20" s="1"/>
  <c r="AR86" i="20" s="1"/>
  <c r="AB86" i="20"/>
  <c r="AD86" i="20" s="1"/>
  <c r="AG86" i="20" s="1"/>
  <c r="Q86" i="20"/>
  <c r="S86" i="20" s="1"/>
  <c r="F86" i="20"/>
  <c r="H86" i="20" s="1"/>
  <c r="AM85" i="20"/>
  <c r="AO85" i="20" s="1"/>
  <c r="AR85" i="20" s="1"/>
  <c r="AB85" i="20"/>
  <c r="AD85" i="20" s="1"/>
  <c r="AG85" i="20" s="1"/>
  <c r="Q85" i="20"/>
  <c r="S85" i="20" s="1"/>
  <c r="F85" i="20"/>
  <c r="H85" i="20" s="1"/>
  <c r="AM84" i="20"/>
  <c r="AO84" i="20"/>
  <c r="AR84" i="20" s="1"/>
  <c r="AB84" i="20"/>
  <c r="AD84" i="20" s="1"/>
  <c r="AG84" i="20" s="1"/>
  <c r="Q84" i="20"/>
  <c r="S84" i="20"/>
  <c r="F84" i="20"/>
  <c r="H84" i="20" s="1"/>
  <c r="K84" i="20" s="1"/>
  <c r="AM83" i="20"/>
  <c r="AO83" i="20" s="1"/>
  <c r="AR83" i="20" s="1"/>
  <c r="AB83" i="20"/>
  <c r="AD83" i="20" s="1"/>
  <c r="AG83" i="20" s="1"/>
  <c r="Q83" i="20"/>
  <c r="S83" i="20"/>
  <c r="F83" i="20"/>
  <c r="H83" i="20" s="1"/>
  <c r="AM82" i="20"/>
  <c r="AO82" i="20" s="1"/>
  <c r="AR82" i="20" s="1"/>
  <c r="AB82" i="20"/>
  <c r="AD82" i="20" s="1"/>
  <c r="AG82" i="20" s="1"/>
  <c r="Q82" i="20"/>
  <c r="S82" i="20" s="1"/>
  <c r="F82" i="20"/>
  <c r="H82" i="20" s="1"/>
  <c r="K82" i="20" s="1"/>
  <c r="AM81" i="20"/>
  <c r="AO81" i="20" s="1"/>
  <c r="AR81" i="20" s="1"/>
  <c r="AB81" i="20"/>
  <c r="AD81" i="20" s="1"/>
  <c r="AG81" i="20" s="1"/>
  <c r="Q81" i="20"/>
  <c r="S81" i="20" s="1"/>
  <c r="F81" i="20"/>
  <c r="H81" i="20" s="1"/>
  <c r="AM80" i="20"/>
  <c r="AO80" i="20" s="1"/>
  <c r="AR80" i="20" s="1"/>
  <c r="AB80" i="20"/>
  <c r="AD80" i="20" s="1"/>
  <c r="AG80" i="20" s="1"/>
  <c r="Q80" i="20"/>
  <c r="S80" i="20" s="1"/>
  <c r="F80" i="20"/>
  <c r="H80" i="20" s="1"/>
  <c r="AM79" i="20"/>
  <c r="AO79" i="20" s="1"/>
  <c r="AR79" i="20" s="1"/>
  <c r="AB79" i="20"/>
  <c r="AD79" i="20" s="1"/>
  <c r="AG79" i="20" s="1"/>
  <c r="Q79" i="20"/>
  <c r="S79" i="20" s="1"/>
  <c r="F79" i="20"/>
  <c r="H79" i="20" s="1"/>
  <c r="AM78" i="20"/>
  <c r="AO78" i="20" s="1"/>
  <c r="AR78" i="20" s="1"/>
  <c r="AB78" i="20"/>
  <c r="AD78" i="20" s="1"/>
  <c r="AG78" i="20" s="1"/>
  <c r="Q78" i="20"/>
  <c r="S78" i="20" s="1"/>
  <c r="F78" i="20"/>
  <c r="H78" i="20" s="1"/>
  <c r="AM77" i="20"/>
  <c r="AO77" i="20" s="1"/>
  <c r="AR77" i="20" s="1"/>
  <c r="AB77" i="20"/>
  <c r="AD77" i="20" s="1"/>
  <c r="AG77" i="20" s="1"/>
  <c r="Q77" i="20"/>
  <c r="S77" i="20" s="1"/>
  <c r="F77" i="20"/>
  <c r="H77" i="20" s="1"/>
  <c r="AM76" i="20"/>
  <c r="AO76" i="20" s="1"/>
  <c r="AR76" i="20" s="1"/>
  <c r="AB76" i="20"/>
  <c r="AD76" i="20" s="1"/>
  <c r="AG76" i="20" s="1"/>
  <c r="Q76" i="20"/>
  <c r="S76" i="20" s="1"/>
  <c r="F76" i="20"/>
  <c r="H76" i="20" s="1"/>
  <c r="AM75" i="20"/>
  <c r="AO75" i="20" s="1"/>
  <c r="AR75" i="20" s="1"/>
  <c r="AB75" i="20"/>
  <c r="AD75" i="20" s="1"/>
  <c r="AG75" i="20" s="1"/>
  <c r="Q75" i="20"/>
  <c r="S75" i="20" s="1"/>
  <c r="F75" i="20"/>
  <c r="H75" i="20" s="1"/>
  <c r="AM74" i="20"/>
  <c r="AO74" i="20" s="1"/>
  <c r="AR74" i="20" s="1"/>
  <c r="AB74" i="20"/>
  <c r="AD74" i="20" s="1"/>
  <c r="AG74" i="20" s="1"/>
  <c r="Q74" i="20"/>
  <c r="S74" i="20" s="1"/>
  <c r="F74" i="20"/>
  <c r="H74" i="20" s="1"/>
  <c r="AM73" i="20"/>
  <c r="AO73" i="20" s="1"/>
  <c r="AR73" i="20" s="1"/>
  <c r="AB73" i="20"/>
  <c r="AD73" i="20" s="1"/>
  <c r="AG73" i="20" s="1"/>
  <c r="Q73" i="20"/>
  <c r="S73" i="20" s="1"/>
  <c r="F73" i="20"/>
  <c r="H73" i="20" s="1"/>
  <c r="AM72" i="20"/>
  <c r="AO72" i="20" s="1"/>
  <c r="AR72" i="20" s="1"/>
  <c r="AB72" i="20"/>
  <c r="AD72" i="20" s="1"/>
  <c r="AG72" i="20" s="1"/>
  <c r="Q72" i="20"/>
  <c r="S72" i="20" s="1"/>
  <c r="F72" i="20"/>
  <c r="H72" i="20" s="1"/>
  <c r="AM71" i="20"/>
  <c r="AO71" i="20" s="1"/>
  <c r="AR71" i="20" s="1"/>
  <c r="AB71" i="20"/>
  <c r="AD71" i="20" s="1"/>
  <c r="Q71" i="20"/>
  <c r="S71" i="20" s="1"/>
  <c r="F71" i="20"/>
  <c r="H71" i="20" s="1"/>
  <c r="AM70" i="20"/>
  <c r="AO70" i="20" s="1"/>
  <c r="AR70" i="20" s="1"/>
  <c r="AB70" i="20"/>
  <c r="AD70" i="20" s="1"/>
  <c r="AG70" i="20" s="1"/>
  <c r="Q70" i="20"/>
  <c r="S70" i="20" s="1"/>
  <c r="F70" i="20"/>
  <c r="H70" i="20" s="1"/>
  <c r="AM69" i="20"/>
  <c r="AO69" i="20" s="1"/>
  <c r="AR69" i="20" s="1"/>
  <c r="AB69" i="20"/>
  <c r="AD69" i="20" s="1"/>
  <c r="AG69" i="20" s="1"/>
  <c r="Q69" i="20"/>
  <c r="S69" i="20" s="1"/>
  <c r="F69" i="20"/>
  <c r="H69" i="20" s="1"/>
  <c r="AM68" i="20"/>
  <c r="AO68" i="20"/>
  <c r="AR68" i="20" s="1"/>
  <c r="AB68" i="20"/>
  <c r="AD68" i="20" s="1"/>
  <c r="AG68" i="20" s="1"/>
  <c r="Q68" i="20"/>
  <c r="S68" i="20" s="1"/>
  <c r="F68" i="20"/>
  <c r="H68" i="20" s="1"/>
  <c r="AM67" i="20"/>
  <c r="AO67" i="20" s="1"/>
  <c r="AR67" i="20" s="1"/>
  <c r="AB67" i="20"/>
  <c r="AD67" i="20" s="1"/>
  <c r="AG67" i="20" s="1"/>
  <c r="Q67" i="20"/>
  <c r="S67" i="20" s="1"/>
  <c r="F67" i="20"/>
  <c r="H67" i="20" s="1"/>
  <c r="K67" i="20" s="1"/>
  <c r="AM66" i="20"/>
  <c r="AO66" i="20" s="1"/>
  <c r="AR66" i="20" s="1"/>
  <c r="AB66" i="20"/>
  <c r="AD66" i="20" s="1"/>
  <c r="AG66" i="20" s="1"/>
  <c r="Q66" i="20"/>
  <c r="S66" i="20" s="1"/>
  <c r="F66" i="20"/>
  <c r="H66" i="20" s="1"/>
  <c r="AM65" i="20"/>
  <c r="AO65" i="20" s="1"/>
  <c r="AR65" i="20" s="1"/>
  <c r="AB65" i="20"/>
  <c r="AD65" i="20"/>
  <c r="AG65" i="20" s="1"/>
  <c r="Q65" i="20"/>
  <c r="S65" i="20" s="1"/>
  <c r="V65" i="20" s="1"/>
  <c r="F65" i="20"/>
  <c r="H65" i="20" s="1"/>
  <c r="K65" i="20" s="1"/>
  <c r="AM64" i="20"/>
  <c r="AO64" i="20" s="1"/>
  <c r="AB64" i="20"/>
  <c r="AD64" i="20" s="1"/>
  <c r="AG64" i="20" s="1"/>
  <c r="Q64" i="20"/>
  <c r="S64" i="20" s="1"/>
  <c r="F64" i="20"/>
  <c r="H64" i="20" s="1"/>
  <c r="K64" i="20" s="1"/>
  <c r="AM52" i="20"/>
  <c r="AO52" i="20" s="1"/>
  <c r="AM51" i="20"/>
  <c r="AO51" i="20" s="1"/>
  <c r="AM50" i="20"/>
  <c r="AO50" i="20" s="1"/>
  <c r="AM49" i="20"/>
  <c r="AO49" i="20" s="1"/>
  <c r="AM48" i="20"/>
  <c r="AO48" i="20" s="1"/>
  <c r="AM47" i="20"/>
  <c r="AO47" i="20" s="1"/>
  <c r="AM46" i="20"/>
  <c r="AO46" i="20"/>
  <c r="AR46" i="20" s="1"/>
  <c r="AM45" i="20"/>
  <c r="AO45" i="20" s="1"/>
  <c r="AM44" i="20"/>
  <c r="AO44" i="20" s="1"/>
  <c r="AM43" i="20"/>
  <c r="AO43" i="20" s="1"/>
  <c r="AM42" i="20"/>
  <c r="AO42" i="20" s="1"/>
  <c r="AM41" i="20"/>
  <c r="AO41" i="20" s="1"/>
  <c r="AR41" i="20" s="1"/>
  <c r="AM40" i="20"/>
  <c r="AO40" i="20" s="1"/>
  <c r="AM39" i="20"/>
  <c r="AO39" i="20" s="1"/>
  <c r="AM38" i="20"/>
  <c r="AO38" i="20" s="1"/>
  <c r="AM37" i="20"/>
  <c r="AO37" i="20" s="1"/>
  <c r="AM36" i="20"/>
  <c r="AO36" i="20" s="1"/>
  <c r="AM35" i="20"/>
  <c r="AO35" i="20" s="1"/>
  <c r="AM34" i="20"/>
  <c r="AO34" i="20"/>
  <c r="AM33" i="20"/>
  <c r="AO33" i="20" s="1"/>
  <c r="AR33" i="20" s="1"/>
  <c r="AM32" i="20"/>
  <c r="AO32" i="20" s="1"/>
  <c r="AM31" i="20"/>
  <c r="AO31" i="20" s="1"/>
  <c r="AM30" i="20"/>
  <c r="AO30" i="20" s="1"/>
  <c r="AM29" i="20"/>
  <c r="AO29" i="20" s="1"/>
  <c r="AM28" i="20"/>
  <c r="AO28" i="20" s="1"/>
  <c r="AM27" i="20"/>
  <c r="AO27" i="20" s="1"/>
  <c r="AM26" i="20"/>
  <c r="AO26" i="20" s="1"/>
  <c r="AM25" i="20"/>
  <c r="AO25" i="20" s="1"/>
  <c r="AR25" i="20" s="1"/>
  <c r="AM24" i="20"/>
  <c r="AO24" i="20" s="1"/>
  <c r="AM23" i="20"/>
  <c r="AO23" i="20" s="1"/>
  <c r="AM22" i="20"/>
  <c r="AO22" i="20" s="1"/>
  <c r="AM21" i="20"/>
  <c r="AO21" i="20" s="1"/>
  <c r="AM20" i="20"/>
  <c r="AO20" i="20" s="1"/>
  <c r="AM19" i="20"/>
  <c r="AO19" i="20" s="1"/>
  <c r="AM18" i="20"/>
  <c r="AO18" i="20" s="1"/>
  <c r="AM17" i="20"/>
  <c r="AO17" i="20" s="1"/>
  <c r="AR17" i="20" s="1"/>
  <c r="AM16" i="20"/>
  <c r="AO16" i="20" s="1"/>
  <c r="AM15" i="20"/>
  <c r="AO15" i="20" s="1"/>
  <c r="AM14" i="20"/>
  <c r="AO14" i="20" s="1"/>
  <c r="AM13" i="20"/>
  <c r="AO13" i="20" s="1"/>
  <c r="AM12" i="20"/>
  <c r="AO12" i="20" s="1"/>
  <c r="AM11" i="20"/>
  <c r="AO11" i="20" s="1"/>
  <c r="AR11" i="20" s="1"/>
  <c r="AM10" i="20"/>
  <c r="AO10" i="20" s="1"/>
  <c r="AM9" i="20"/>
  <c r="AO9" i="20" s="1"/>
  <c r="AB52" i="20"/>
  <c r="AD52" i="20" s="1"/>
  <c r="AG52" i="20" s="1"/>
  <c r="AB51" i="20"/>
  <c r="AD51" i="20" s="1"/>
  <c r="AB50" i="20"/>
  <c r="AD50" i="20" s="1"/>
  <c r="AB49" i="20"/>
  <c r="AD49" i="20" s="1"/>
  <c r="AB48" i="20"/>
  <c r="AD48" i="20" s="1"/>
  <c r="AB47" i="20"/>
  <c r="AD47" i="20" s="1"/>
  <c r="AB46" i="20"/>
  <c r="AD46" i="20" s="1"/>
  <c r="AB45" i="20"/>
  <c r="AD45" i="20"/>
  <c r="AB44" i="20"/>
  <c r="AD44" i="20" s="1"/>
  <c r="AB43" i="20"/>
  <c r="AD43" i="20" s="1"/>
  <c r="AB42" i="20"/>
  <c r="AD42" i="20" s="1"/>
  <c r="AB41" i="20"/>
  <c r="AD41" i="20" s="1"/>
  <c r="AB40" i="20"/>
  <c r="AD40" i="20" s="1"/>
  <c r="AB39" i="20"/>
  <c r="AD39" i="20" s="1"/>
  <c r="AB38" i="20"/>
  <c r="AD38" i="20" s="1"/>
  <c r="AB37" i="20"/>
  <c r="AD37" i="20"/>
  <c r="AB36" i="20"/>
  <c r="AD36" i="20" s="1"/>
  <c r="AB35" i="20"/>
  <c r="AD35" i="20" s="1"/>
  <c r="AB34" i="20"/>
  <c r="AD34" i="20" s="1"/>
  <c r="AB33" i="20"/>
  <c r="AD33" i="20" s="1"/>
  <c r="AB32" i="20"/>
  <c r="AD32" i="20" s="1"/>
  <c r="AB31" i="20"/>
  <c r="AD31" i="20" s="1"/>
  <c r="AB30" i="20"/>
  <c r="AD30" i="20" s="1"/>
  <c r="AB29" i="20"/>
  <c r="AD29" i="20" s="1"/>
  <c r="AB28" i="20"/>
  <c r="AD28" i="20" s="1"/>
  <c r="AB27" i="20"/>
  <c r="AD27" i="20" s="1"/>
  <c r="AB26" i="20"/>
  <c r="AD26" i="20" s="1"/>
  <c r="AB25" i="20"/>
  <c r="AD25" i="20" s="1"/>
  <c r="AB24" i="20"/>
  <c r="AD24" i="20" s="1"/>
  <c r="AB23" i="20"/>
  <c r="AD23" i="20" s="1"/>
  <c r="AB22" i="20"/>
  <c r="AD22" i="20" s="1"/>
  <c r="AB21" i="20"/>
  <c r="AD21" i="20" s="1"/>
  <c r="AB20" i="20"/>
  <c r="AD20" i="20" s="1"/>
  <c r="AB19" i="20"/>
  <c r="AD19" i="20" s="1"/>
  <c r="AB18" i="20"/>
  <c r="AD18" i="20" s="1"/>
  <c r="AB17" i="20"/>
  <c r="AD17" i="20" s="1"/>
  <c r="AB16" i="20"/>
  <c r="AD16" i="20" s="1"/>
  <c r="AB15" i="20"/>
  <c r="AD15" i="20" s="1"/>
  <c r="AB14" i="20"/>
  <c r="AD14" i="20" s="1"/>
  <c r="AB13" i="20"/>
  <c r="AD13" i="20" s="1"/>
  <c r="AB12" i="20"/>
  <c r="AD12" i="20" s="1"/>
  <c r="AB11" i="20"/>
  <c r="AD11" i="20" s="1"/>
  <c r="AB10" i="20"/>
  <c r="AD10" i="20" s="1"/>
  <c r="AG10" i="20" s="1"/>
  <c r="AB9" i="20"/>
  <c r="AD9" i="20" s="1"/>
  <c r="Q52" i="20"/>
  <c r="S52" i="20" s="1"/>
  <c r="Q51" i="20"/>
  <c r="S51" i="20" s="1"/>
  <c r="Q50" i="20"/>
  <c r="S50" i="20" s="1"/>
  <c r="Q49" i="20"/>
  <c r="S49" i="20" s="1"/>
  <c r="Q48" i="20"/>
  <c r="S48" i="20" s="1"/>
  <c r="Q47" i="20"/>
  <c r="S47" i="20" s="1"/>
  <c r="Q46" i="20"/>
  <c r="S46" i="20" s="1"/>
  <c r="Q45" i="20"/>
  <c r="S45" i="20" s="1"/>
  <c r="Q44" i="20"/>
  <c r="S44" i="20" s="1"/>
  <c r="Q43" i="20"/>
  <c r="S43" i="20" s="1"/>
  <c r="Q42" i="20"/>
  <c r="S42" i="20" s="1"/>
  <c r="Q41" i="20"/>
  <c r="S41" i="20" s="1"/>
  <c r="Q40" i="20"/>
  <c r="S40" i="20" s="1"/>
  <c r="Q39" i="20"/>
  <c r="S39" i="20" s="1"/>
  <c r="Q38" i="20"/>
  <c r="S38" i="20" s="1"/>
  <c r="Q37" i="20"/>
  <c r="S37" i="20" s="1"/>
  <c r="Q36" i="20"/>
  <c r="S36" i="20" s="1"/>
  <c r="Q35" i="20"/>
  <c r="S35" i="20" s="1"/>
  <c r="Q34" i="20"/>
  <c r="S34" i="20" s="1"/>
  <c r="Q33" i="20"/>
  <c r="S33" i="20" s="1"/>
  <c r="Q32" i="20"/>
  <c r="S32" i="20" s="1"/>
  <c r="Q31" i="20"/>
  <c r="S31" i="20" s="1"/>
  <c r="Q30" i="20"/>
  <c r="S30" i="20" s="1"/>
  <c r="Q29" i="20"/>
  <c r="S29" i="20" s="1"/>
  <c r="Q28" i="20"/>
  <c r="S28" i="20" s="1"/>
  <c r="Q27" i="20"/>
  <c r="S27" i="20" s="1"/>
  <c r="Q26" i="20"/>
  <c r="S26" i="20" s="1"/>
  <c r="Q25" i="20"/>
  <c r="S25" i="20"/>
  <c r="Q24" i="20"/>
  <c r="S24" i="20" s="1"/>
  <c r="Q23" i="20"/>
  <c r="S23" i="20" s="1"/>
  <c r="Q22" i="20"/>
  <c r="S22" i="20" s="1"/>
  <c r="Q21" i="20"/>
  <c r="S21" i="20"/>
  <c r="Q20" i="20"/>
  <c r="S20" i="20" s="1"/>
  <c r="Q19" i="20"/>
  <c r="S19" i="20" s="1"/>
  <c r="Q18" i="20"/>
  <c r="S18" i="20" s="1"/>
  <c r="Q17" i="20"/>
  <c r="S17" i="20" s="1"/>
  <c r="Q16" i="20"/>
  <c r="S16" i="20" s="1"/>
  <c r="Q15" i="20"/>
  <c r="S15" i="20" s="1"/>
  <c r="Q14" i="20"/>
  <c r="S14" i="20" s="1"/>
  <c r="Q13" i="20"/>
  <c r="S13" i="20" s="1"/>
  <c r="Q12" i="20"/>
  <c r="S12" i="20" s="1"/>
  <c r="Q11" i="20"/>
  <c r="S11" i="20" s="1"/>
  <c r="Q10" i="20"/>
  <c r="S10" i="20" s="1"/>
  <c r="Q9" i="20"/>
  <c r="S9" i="20" s="1"/>
  <c r="S11" i="13"/>
  <c r="F52" i="20"/>
  <c r="H52" i="20" s="1"/>
  <c r="F51" i="20"/>
  <c r="H51" i="20" s="1"/>
  <c r="F50" i="20"/>
  <c r="H50" i="20" s="1"/>
  <c r="F49" i="20"/>
  <c r="H49" i="20"/>
  <c r="F48" i="20"/>
  <c r="H48" i="20" s="1"/>
  <c r="F47" i="20"/>
  <c r="H47" i="20" s="1"/>
  <c r="F46" i="20"/>
  <c r="H46" i="20" s="1"/>
  <c r="F45" i="20"/>
  <c r="H45" i="20"/>
  <c r="F44" i="20"/>
  <c r="H44" i="20" s="1"/>
  <c r="F43" i="20"/>
  <c r="H43" i="20" s="1"/>
  <c r="F42" i="20"/>
  <c r="H42" i="20" s="1"/>
  <c r="F41" i="20"/>
  <c r="H41" i="20"/>
  <c r="F40" i="20"/>
  <c r="H40" i="20" s="1"/>
  <c r="F39" i="20"/>
  <c r="H39" i="20" s="1"/>
  <c r="F38" i="20"/>
  <c r="H38" i="20" s="1"/>
  <c r="F37" i="20"/>
  <c r="H37" i="20"/>
  <c r="F36" i="20"/>
  <c r="H36" i="20" s="1"/>
  <c r="F35" i="20"/>
  <c r="H35" i="20" s="1"/>
  <c r="F34" i="20"/>
  <c r="H34" i="20" s="1"/>
  <c r="F33" i="20"/>
  <c r="H33" i="20" s="1"/>
  <c r="F32" i="20"/>
  <c r="H32" i="20" s="1"/>
  <c r="F31" i="20"/>
  <c r="H31" i="20" s="1"/>
  <c r="F30" i="20"/>
  <c r="H30" i="20" s="1"/>
  <c r="F29" i="20"/>
  <c r="H29" i="20" s="1"/>
  <c r="F28" i="20"/>
  <c r="H28" i="20" s="1"/>
  <c r="F27" i="20"/>
  <c r="H27" i="20" s="1"/>
  <c r="F26" i="20"/>
  <c r="H26" i="20" s="1"/>
  <c r="F25" i="20"/>
  <c r="H25" i="20" s="1"/>
  <c r="F24" i="20"/>
  <c r="H24" i="20" s="1"/>
  <c r="F23" i="20"/>
  <c r="H23" i="20"/>
  <c r="F22" i="20"/>
  <c r="H22" i="20" s="1"/>
  <c r="F21" i="20"/>
  <c r="H21" i="20" s="1"/>
  <c r="F20" i="20"/>
  <c r="H20" i="20" s="1"/>
  <c r="F19" i="20"/>
  <c r="H19" i="20" s="1"/>
  <c r="F18" i="20"/>
  <c r="H18" i="20" s="1"/>
  <c r="F17" i="20"/>
  <c r="H17" i="20" s="1"/>
  <c r="F16" i="20"/>
  <c r="H16" i="20" s="1"/>
  <c r="F15" i="20"/>
  <c r="H15" i="20" s="1"/>
  <c r="F14" i="20"/>
  <c r="H14" i="20" s="1"/>
  <c r="F13" i="20"/>
  <c r="H13" i="20" s="1"/>
  <c r="F12" i="20"/>
  <c r="H12" i="20" s="1"/>
  <c r="F11" i="20"/>
  <c r="H11" i="20" s="1"/>
  <c r="F10" i="20"/>
  <c r="H10" i="20" s="1"/>
  <c r="F9" i="20"/>
  <c r="H9" i="20" s="1"/>
  <c r="K9" i="20" s="1"/>
  <c r="B1" i="13"/>
  <c r="I102" i="20"/>
  <c r="L102" i="20" s="1"/>
  <c r="H108" i="22" l="1"/>
  <c r="H53" i="22"/>
  <c r="S108" i="22"/>
  <c r="AP17" i="20"/>
  <c r="AE91" i="20"/>
  <c r="AH91" i="20" s="1"/>
  <c r="S53" i="22"/>
  <c r="AR10" i="20"/>
  <c r="AP10" i="20"/>
  <c r="K101" i="20"/>
  <c r="I101" i="20"/>
  <c r="L101" i="20" s="1"/>
  <c r="AP41" i="20"/>
  <c r="AP33" i="20"/>
  <c r="AE52" i="20"/>
  <c r="AH52" i="20" s="1"/>
  <c r="AP25" i="20"/>
  <c r="T103" i="20"/>
  <c r="W103" i="20" s="1"/>
  <c r="AE90" i="20"/>
  <c r="AH90" i="20" s="1"/>
  <c r="I23" i="23"/>
  <c r="I29" i="23"/>
  <c r="T31" i="20"/>
  <c r="W31" i="20" s="1"/>
  <c r="V31" i="20"/>
  <c r="T23" i="20"/>
  <c r="W23" i="20" s="1"/>
  <c r="V23" i="20"/>
  <c r="I90" i="20"/>
  <c r="L90" i="20" s="1"/>
  <c r="K90" i="20"/>
  <c r="AP30" i="20"/>
  <c r="AR30" i="20"/>
  <c r="I88" i="20"/>
  <c r="L88" i="20" s="1"/>
  <c r="K88" i="20"/>
  <c r="AP45" i="20"/>
  <c r="AR45" i="20"/>
  <c r="I43" i="20"/>
  <c r="L43" i="20" s="1"/>
  <c r="K43" i="20"/>
  <c r="I35" i="20"/>
  <c r="L35" i="20" s="1"/>
  <c r="K35" i="20"/>
  <c r="AP22" i="20"/>
  <c r="AR22" i="20"/>
  <c r="V100" i="20"/>
  <c r="T100" i="20"/>
  <c r="W100" i="20" s="1"/>
  <c r="T67" i="20"/>
  <c r="W67" i="20" s="1"/>
  <c r="V67" i="20"/>
  <c r="AP14" i="20"/>
  <c r="AR14" i="20"/>
  <c r="T74" i="20"/>
  <c r="W74" i="20" s="1"/>
  <c r="V74" i="20"/>
  <c r="I51" i="20"/>
  <c r="K51" i="20"/>
  <c r="I19" i="20"/>
  <c r="L19" i="20" s="1"/>
  <c r="K19" i="20"/>
  <c r="V107" i="20"/>
  <c r="T107" i="20"/>
  <c r="W107" i="20" s="1"/>
  <c r="I76" i="20"/>
  <c r="L76" i="20" s="1"/>
  <c r="K76" i="20"/>
  <c r="I27" i="20"/>
  <c r="L27" i="20" s="1"/>
  <c r="K27" i="20"/>
  <c r="T15" i="20"/>
  <c r="W15" i="20" s="1"/>
  <c r="V15" i="20"/>
  <c r="V106" i="20"/>
  <c r="T106" i="20"/>
  <c r="W106" i="20" s="1"/>
  <c r="AP38" i="20"/>
  <c r="AR38" i="20"/>
  <c r="AP51" i="20"/>
  <c r="AR51" i="20"/>
  <c r="K66" i="20"/>
  <c r="I66" i="20"/>
  <c r="L66" i="20" s="1"/>
  <c r="T78" i="20"/>
  <c r="W78" i="20" s="1"/>
  <c r="V78" i="20"/>
  <c r="T76" i="20"/>
  <c r="W76" i="20" s="1"/>
  <c r="V76" i="20"/>
  <c r="T52" i="20"/>
  <c r="W52" i="20" s="1"/>
  <c r="V52" i="20"/>
  <c r="I80" i="20"/>
  <c r="L80" i="20" s="1"/>
  <c r="K80" i="20"/>
  <c r="V105" i="20"/>
  <c r="T105" i="20"/>
  <c r="W105" i="20" s="1"/>
  <c r="T50" i="20"/>
  <c r="W50" i="20" s="1"/>
  <c r="V50" i="20"/>
  <c r="T39" i="20"/>
  <c r="W39" i="20" s="1"/>
  <c r="V39" i="20"/>
  <c r="T80" i="20"/>
  <c r="W80" i="20" s="1"/>
  <c r="V80" i="20"/>
  <c r="T94" i="20"/>
  <c r="W94" i="20" s="1"/>
  <c r="V94" i="20"/>
  <c r="I26" i="20"/>
  <c r="L26" i="20" s="1"/>
  <c r="K26" i="20"/>
  <c r="I34" i="20"/>
  <c r="L34" i="20" s="1"/>
  <c r="K34" i="20"/>
  <c r="I42" i="20"/>
  <c r="L42" i="20" s="1"/>
  <c r="K42" i="20"/>
  <c r="I50" i="20"/>
  <c r="L50" i="20" s="1"/>
  <c r="K50" i="20"/>
  <c r="T14" i="20"/>
  <c r="W14" i="20" s="1"/>
  <c r="V14" i="20"/>
  <c r="T22" i="20"/>
  <c r="W22" i="20" s="1"/>
  <c r="V22" i="20"/>
  <c r="T30" i="20"/>
  <c r="W30" i="20" s="1"/>
  <c r="V30" i="20"/>
  <c r="T38" i="20"/>
  <c r="W38" i="20" s="1"/>
  <c r="V38" i="20"/>
  <c r="T46" i="20"/>
  <c r="W46" i="20" s="1"/>
  <c r="V46" i="20"/>
  <c r="AE11" i="20"/>
  <c r="AH11" i="20" s="1"/>
  <c r="AG11" i="20"/>
  <c r="AE19" i="20"/>
  <c r="AH19" i="20" s="1"/>
  <c r="AG19" i="20"/>
  <c r="AE27" i="20"/>
  <c r="AH27" i="20" s="1"/>
  <c r="AG27" i="20"/>
  <c r="AE35" i="20"/>
  <c r="AH35" i="20" s="1"/>
  <c r="AG35" i="20"/>
  <c r="AE43" i="20"/>
  <c r="AH43" i="20" s="1"/>
  <c r="AG43" i="20"/>
  <c r="AE51" i="20"/>
  <c r="AH51" i="20" s="1"/>
  <c r="AG51" i="20"/>
  <c r="T68" i="20"/>
  <c r="W68" i="20" s="1"/>
  <c r="V68" i="20"/>
  <c r="T70" i="20"/>
  <c r="W70" i="20" s="1"/>
  <c r="V70" i="20"/>
  <c r="T72" i="20"/>
  <c r="W72" i="20" s="1"/>
  <c r="V72" i="20"/>
  <c r="I74" i="20"/>
  <c r="L74" i="20" s="1"/>
  <c r="K74" i="20"/>
  <c r="I78" i="20"/>
  <c r="L78" i="20" s="1"/>
  <c r="K78" i="20"/>
  <c r="T84" i="20"/>
  <c r="W84" i="20" s="1"/>
  <c r="V84" i="20"/>
  <c r="T86" i="20"/>
  <c r="W86" i="20" s="1"/>
  <c r="V86" i="20"/>
  <c r="AE88" i="20"/>
  <c r="AH88" i="20" s="1"/>
  <c r="AG88" i="20"/>
  <c r="T92" i="20"/>
  <c r="W92" i="20" s="1"/>
  <c r="V92" i="20"/>
  <c r="I10" i="20"/>
  <c r="L10" i="20" s="1"/>
  <c r="K10" i="20"/>
  <c r="T47" i="20"/>
  <c r="W47" i="20" s="1"/>
  <c r="V47" i="20"/>
  <c r="AP15" i="20"/>
  <c r="AR15" i="20"/>
  <c r="AP23" i="20"/>
  <c r="AR23" i="20"/>
  <c r="AP31" i="20"/>
  <c r="AR31" i="20"/>
  <c r="AP39" i="20"/>
  <c r="AR39" i="20"/>
  <c r="AP46" i="20"/>
  <c r="T66" i="20"/>
  <c r="W66" i="20" s="1"/>
  <c r="V66" i="20"/>
  <c r="T82" i="20"/>
  <c r="W82" i="20" s="1"/>
  <c r="V82" i="20"/>
  <c r="AE104" i="20"/>
  <c r="AH104" i="20" s="1"/>
  <c r="I11" i="20"/>
  <c r="L11" i="20" s="1"/>
  <c r="K11" i="20"/>
  <c r="AP16" i="20"/>
  <c r="AR16" i="20"/>
  <c r="AS10" i="20"/>
  <c r="I28" i="20"/>
  <c r="L28" i="20" s="1"/>
  <c r="K28" i="20"/>
  <c r="AE37" i="20"/>
  <c r="AH37" i="20" s="1"/>
  <c r="AG37" i="20"/>
  <c r="T49" i="20"/>
  <c r="W49" i="20" s="1"/>
  <c r="V49" i="20"/>
  <c r="AS17" i="20"/>
  <c r="AS25" i="20"/>
  <c r="AS33" i="20"/>
  <c r="AS41" i="20"/>
  <c r="AP47" i="20"/>
  <c r="AR47" i="20"/>
  <c r="I87" i="20"/>
  <c r="L87" i="20" s="1"/>
  <c r="K87" i="20"/>
  <c r="T89" i="20"/>
  <c r="W89" i="20" s="1"/>
  <c r="V89" i="20"/>
  <c r="I91" i="20"/>
  <c r="L91" i="20" s="1"/>
  <c r="K91" i="20"/>
  <c r="I93" i="20"/>
  <c r="L93" i="20" s="1"/>
  <c r="K93" i="20"/>
  <c r="AE36" i="20"/>
  <c r="AH36" i="20" s="1"/>
  <c r="AG36" i="20"/>
  <c r="T16" i="20"/>
  <c r="W16" i="20" s="1"/>
  <c r="V16" i="20"/>
  <c r="I99" i="20"/>
  <c r="L99" i="20" s="1"/>
  <c r="K99" i="20"/>
  <c r="I13" i="20"/>
  <c r="L13" i="20" s="1"/>
  <c r="K13" i="20"/>
  <c r="T25" i="20"/>
  <c r="W25" i="20" s="1"/>
  <c r="V25" i="20"/>
  <c r="T102" i="20"/>
  <c r="W102" i="20" s="1"/>
  <c r="AE14" i="20"/>
  <c r="AH14" i="20" s="1"/>
  <c r="AG14" i="20"/>
  <c r="AE22" i="20"/>
  <c r="AH22" i="20" s="1"/>
  <c r="AG22" i="20"/>
  <c r="AE30" i="20"/>
  <c r="AH30" i="20" s="1"/>
  <c r="AG30" i="20"/>
  <c r="AE38" i="20"/>
  <c r="AH38" i="20" s="1"/>
  <c r="AG38" i="20"/>
  <c r="AE46" i="20"/>
  <c r="AH46" i="20" s="1"/>
  <c r="AG46" i="20"/>
  <c r="AP48" i="20"/>
  <c r="AR48" i="20"/>
  <c r="I69" i="20"/>
  <c r="L69" i="20" s="1"/>
  <c r="K69" i="20"/>
  <c r="I73" i="20"/>
  <c r="L73" i="20" s="1"/>
  <c r="K73" i="20"/>
  <c r="I83" i="20"/>
  <c r="L83" i="20" s="1"/>
  <c r="K83" i="20"/>
  <c r="I85" i="20"/>
  <c r="L85" i="20" s="1"/>
  <c r="K85" i="20"/>
  <c r="T87" i="20"/>
  <c r="W87" i="20" s="1"/>
  <c r="V87" i="20"/>
  <c r="T101" i="20"/>
  <c r="W101" i="20" s="1"/>
  <c r="V101" i="20"/>
  <c r="I18" i="20"/>
  <c r="L18" i="20" s="1"/>
  <c r="K18" i="20"/>
  <c r="AE44" i="20"/>
  <c r="AH44" i="20" s="1"/>
  <c r="AG44" i="20"/>
  <c r="AP40" i="20"/>
  <c r="AR40" i="20"/>
  <c r="I20" i="20"/>
  <c r="L20" i="20" s="1"/>
  <c r="K20" i="20"/>
  <c r="T40" i="20"/>
  <c r="W40" i="20" s="1"/>
  <c r="V40" i="20"/>
  <c r="AE45" i="20"/>
  <c r="AH45" i="20" s="1"/>
  <c r="AG45" i="20"/>
  <c r="I30" i="20"/>
  <c r="L30" i="20" s="1"/>
  <c r="K30" i="20"/>
  <c r="T42" i="20"/>
  <c r="W42" i="20" s="1"/>
  <c r="V42" i="20"/>
  <c r="AE15" i="20"/>
  <c r="AH15" i="20" s="1"/>
  <c r="AG15" i="20"/>
  <c r="AE23" i="20"/>
  <c r="AH23" i="20" s="1"/>
  <c r="AG23" i="20"/>
  <c r="AE31" i="20"/>
  <c r="AH31" i="20" s="1"/>
  <c r="AG31" i="20"/>
  <c r="AE39" i="20"/>
  <c r="AH39" i="20" s="1"/>
  <c r="AG39" i="20"/>
  <c r="AE47" i="20"/>
  <c r="AH47" i="20" s="1"/>
  <c r="AG47" i="20"/>
  <c r="AP18" i="20"/>
  <c r="AR18" i="20"/>
  <c r="AP26" i="20"/>
  <c r="AR26" i="20"/>
  <c r="AP34" i="20"/>
  <c r="AR34" i="20"/>
  <c r="AP42" i="20"/>
  <c r="AR42" i="20"/>
  <c r="AP49" i="20"/>
  <c r="AR49" i="20"/>
  <c r="T69" i="20"/>
  <c r="W69" i="20" s="1"/>
  <c r="V69" i="20"/>
  <c r="I71" i="20"/>
  <c r="L71" i="20" s="1"/>
  <c r="K71" i="20"/>
  <c r="T73" i="20"/>
  <c r="W73" i="20" s="1"/>
  <c r="V73" i="20"/>
  <c r="I77" i="20"/>
  <c r="L77" i="20" s="1"/>
  <c r="K77" i="20"/>
  <c r="I79" i="20"/>
  <c r="L79" i="20" s="1"/>
  <c r="K79" i="20"/>
  <c r="I81" i="20"/>
  <c r="L81" i="20" s="1"/>
  <c r="K81" i="20"/>
  <c r="T83" i="20"/>
  <c r="W83" i="20" s="1"/>
  <c r="V83" i="20"/>
  <c r="T85" i="20"/>
  <c r="W85" i="20" s="1"/>
  <c r="V85" i="20"/>
  <c r="AE101" i="20"/>
  <c r="AH101" i="20" s="1"/>
  <c r="AG101" i="20"/>
  <c r="AE20" i="20"/>
  <c r="AH20" i="20" s="1"/>
  <c r="AG20" i="20"/>
  <c r="AP24" i="20"/>
  <c r="AR24" i="20"/>
  <c r="I52" i="20"/>
  <c r="L52" i="20" s="1"/>
  <c r="K52" i="20"/>
  <c r="I105" i="20"/>
  <c r="L105" i="20" s="1"/>
  <c r="K105" i="20"/>
  <c r="I29" i="20"/>
  <c r="L29" i="20" s="1"/>
  <c r="K29" i="20"/>
  <c r="T41" i="20"/>
  <c r="W41" i="20" s="1"/>
  <c r="V41" i="20"/>
  <c r="I22" i="20"/>
  <c r="L22" i="20" s="1"/>
  <c r="K22" i="20"/>
  <c r="T18" i="20"/>
  <c r="W18" i="20" s="1"/>
  <c r="V18" i="20"/>
  <c r="I23" i="20"/>
  <c r="L23" i="20" s="1"/>
  <c r="K23" i="20"/>
  <c r="T11" i="20"/>
  <c r="W11" i="20" s="1"/>
  <c r="V11" i="20"/>
  <c r="T35" i="20"/>
  <c r="W35" i="20" s="1"/>
  <c r="V35" i="20"/>
  <c r="T51" i="20"/>
  <c r="W51" i="20" s="1"/>
  <c r="V51" i="20"/>
  <c r="AP50" i="20"/>
  <c r="AR50" i="20"/>
  <c r="T71" i="20"/>
  <c r="W71" i="20" s="1"/>
  <c r="V71" i="20"/>
  <c r="I75" i="20"/>
  <c r="L75" i="20" s="1"/>
  <c r="K75" i="20"/>
  <c r="T77" i="20"/>
  <c r="W77" i="20" s="1"/>
  <c r="V77" i="20"/>
  <c r="T79" i="20"/>
  <c r="W79" i="20" s="1"/>
  <c r="V79" i="20"/>
  <c r="T81" i="20"/>
  <c r="W81" i="20" s="1"/>
  <c r="V81" i="20"/>
  <c r="AE12" i="20"/>
  <c r="AH12" i="20" s="1"/>
  <c r="AG12" i="20"/>
  <c r="AP92" i="20"/>
  <c r="AS92" i="20" s="1"/>
  <c r="I44" i="20"/>
  <c r="L44" i="20" s="1"/>
  <c r="K44" i="20"/>
  <c r="AE21" i="20"/>
  <c r="AH21" i="20" s="1"/>
  <c r="AG21" i="20"/>
  <c r="I45" i="20"/>
  <c r="L45" i="20" s="1"/>
  <c r="K45" i="20"/>
  <c r="I38" i="20"/>
  <c r="L38" i="20" s="1"/>
  <c r="K38" i="20"/>
  <c r="T26" i="20"/>
  <c r="W26" i="20" s="1"/>
  <c r="V26" i="20"/>
  <c r="I15" i="20"/>
  <c r="L15" i="20" s="1"/>
  <c r="K15" i="20"/>
  <c r="I31" i="20"/>
  <c r="L31" i="20" s="1"/>
  <c r="K31" i="20"/>
  <c r="I39" i="20"/>
  <c r="L39" i="20" s="1"/>
  <c r="K39" i="20"/>
  <c r="I47" i="20"/>
  <c r="L47" i="20" s="1"/>
  <c r="K47" i="20"/>
  <c r="T19" i="20"/>
  <c r="W19" i="20" s="1"/>
  <c r="V19" i="20"/>
  <c r="T27" i="20"/>
  <c r="W27" i="20" s="1"/>
  <c r="V27" i="20"/>
  <c r="T43" i="20"/>
  <c r="W43" i="20" s="1"/>
  <c r="V43" i="20"/>
  <c r="AE16" i="20"/>
  <c r="AH16" i="20" s="1"/>
  <c r="AG16" i="20"/>
  <c r="AE24" i="20"/>
  <c r="AH24" i="20" s="1"/>
  <c r="AG24" i="20"/>
  <c r="AE32" i="20"/>
  <c r="AH32" i="20" s="1"/>
  <c r="AG32" i="20"/>
  <c r="AE40" i="20"/>
  <c r="AH40" i="20" s="1"/>
  <c r="AG40" i="20"/>
  <c r="AE48" i="20"/>
  <c r="AH48" i="20" s="1"/>
  <c r="AG48" i="20"/>
  <c r="AP19" i="20"/>
  <c r="AR19" i="20"/>
  <c r="AP27" i="20"/>
  <c r="AR27" i="20"/>
  <c r="AP35" i="20"/>
  <c r="AR35" i="20"/>
  <c r="AP43" i="20"/>
  <c r="AR43" i="20"/>
  <c r="AE71" i="20"/>
  <c r="AH71" i="20" s="1"/>
  <c r="AG71" i="20"/>
  <c r="AE73" i="20"/>
  <c r="AH73" i="20" s="1"/>
  <c r="T75" i="20"/>
  <c r="W75" i="20" s="1"/>
  <c r="V75" i="20"/>
  <c r="T24" i="20"/>
  <c r="W24" i="20" s="1"/>
  <c r="V24" i="20"/>
  <c r="T33" i="20"/>
  <c r="W33" i="20" s="1"/>
  <c r="V33" i="20"/>
  <c r="T10" i="20"/>
  <c r="W10" i="20" s="1"/>
  <c r="V10" i="20"/>
  <c r="I32" i="20"/>
  <c r="L32" i="20" s="1"/>
  <c r="K32" i="20"/>
  <c r="T12" i="20"/>
  <c r="W12" i="20" s="1"/>
  <c r="V12" i="20"/>
  <c r="T28" i="20"/>
  <c r="W28" i="20" s="1"/>
  <c r="V28" i="20"/>
  <c r="T44" i="20"/>
  <c r="W44" i="20" s="1"/>
  <c r="V44" i="20"/>
  <c r="AE17" i="20"/>
  <c r="AH17" i="20" s="1"/>
  <c r="AG17" i="20"/>
  <c r="AE25" i="20"/>
  <c r="AH25" i="20" s="1"/>
  <c r="AG25" i="20"/>
  <c r="AE33" i="20"/>
  <c r="AH33" i="20" s="1"/>
  <c r="AG33" i="20"/>
  <c r="AE41" i="20"/>
  <c r="AH41" i="20" s="1"/>
  <c r="AG41" i="20"/>
  <c r="AE49" i="20"/>
  <c r="AH49" i="20" s="1"/>
  <c r="AG49" i="20"/>
  <c r="AP12" i="20"/>
  <c r="AR12" i="20"/>
  <c r="AP20" i="20"/>
  <c r="AR20" i="20"/>
  <c r="AP28" i="20"/>
  <c r="AR28" i="20"/>
  <c r="AP36" i="20"/>
  <c r="AR36" i="20"/>
  <c r="AP44" i="20"/>
  <c r="AR44" i="20"/>
  <c r="I96" i="20"/>
  <c r="L96" i="20" s="1"/>
  <c r="K96" i="20"/>
  <c r="AE28" i="20"/>
  <c r="AH28" i="20" s="1"/>
  <c r="AG28" i="20"/>
  <c r="I36" i="20"/>
  <c r="L36" i="20" s="1"/>
  <c r="K36" i="20"/>
  <c r="T32" i="20"/>
  <c r="W32" i="20" s="1"/>
  <c r="V32" i="20"/>
  <c r="AE29" i="20"/>
  <c r="AH29" i="20" s="1"/>
  <c r="AG29" i="20"/>
  <c r="T97" i="20"/>
  <c r="W97" i="20" s="1"/>
  <c r="V97" i="20"/>
  <c r="I37" i="20"/>
  <c r="L37" i="20" s="1"/>
  <c r="K37" i="20"/>
  <c r="T17" i="20"/>
  <c r="W17" i="20" s="1"/>
  <c r="V17" i="20"/>
  <c r="I14" i="20"/>
  <c r="L14" i="20" s="1"/>
  <c r="K14" i="20"/>
  <c r="T34" i="20"/>
  <c r="W34" i="20" s="1"/>
  <c r="V34" i="20"/>
  <c r="I107" i="20"/>
  <c r="L107" i="20" s="1"/>
  <c r="I16" i="20"/>
  <c r="L16" i="20" s="1"/>
  <c r="K16" i="20"/>
  <c r="I40" i="20"/>
  <c r="L40" i="20" s="1"/>
  <c r="K40" i="20"/>
  <c r="T20" i="20"/>
  <c r="W20" i="20" s="1"/>
  <c r="V20" i="20"/>
  <c r="I17" i="20"/>
  <c r="L17" i="20" s="1"/>
  <c r="K17" i="20"/>
  <c r="I49" i="20"/>
  <c r="L49" i="20" s="1"/>
  <c r="K49" i="20"/>
  <c r="T21" i="20"/>
  <c r="W21" i="20" s="1"/>
  <c r="V21" i="20"/>
  <c r="T37" i="20"/>
  <c r="W37" i="20" s="1"/>
  <c r="V37" i="20"/>
  <c r="T45" i="20"/>
  <c r="W45" i="20" s="1"/>
  <c r="V45" i="20"/>
  <c r="AP13" i="20"/>
  <c r="AR13" i="20"/>
  <c r="AP21" i="20"/>
  <c r="AR21" i="20"/>
  <c r="AP29" i="20"/>
  <c r="AR29" i="20"/>
  <c r="AP37" i="20"/>
  <c r="AR37" i="20"/>
  <c r="AP52" i="20"/>
  <c r="AR52" i="20"/>
  <c r="I68" i="20"/>
  <c r="L68" i="20" s="1"/>
  <c r="K68" i="20"/>
  <c r="I72" i="20"/>
  <c r="L72" i="20" s="1"/>
  <c r="K72" i="20"/>
  <c r="I86" i="20"/>
  <c r="L86" i="20" s="1"/>
  <c r="K86" i="20"/>
  <c r="T90" i="20"/>
  <c r="W90" i="20" s="1"/>
  <c r="V90" i="20"/>
  <c r="I94" i="20"/>
  <c r="L94" i="20" s="1"/>
  <c r="K94" i="20"/>
  <c r="I106" i="20"/>
  <c r="L106" i="20" s="1"/>
  <c r="K106" i="20"/>
  <c r="T48" i="20"/>
  <c r="W48" i="20" s="1"/>
  <c r="V48" i="20"/>
  <c r="AP32" i="20"/>
  <c r="AR32" i="20"/>
  <c r="I12" i="20"/>
  <c r="L12" i="20" s="1"/>
  <c r="K12" i="20"/>
  <c r="AE13" i="20"/>
  <c r="AH13" i="20" s="1"/>
  <c r="AG13" i="20"/>
  <c r="I21" i="20"/>
  <c r="L21" i="20" s="1"/>
  <c r="K21" i="20"/>
  <c r="I46" i="20"/>
  <c r="L46" i="20" s="1"/>
  <c r="K46" i="20"/>
  <c r="I24" i="20"/>
  <c r="L24" i="20" s="1"/>
  <c r="K24" i="20"/>
  <c r="I48" i="20"/>
  <c r="L48" i="20" s="1"/>
  <c r="K48" i="20"/>
  <c r="T36" i="20"/>
  <c r="W36" i="20" s="1"/>
  <c r="V36" i="20"/>
  <c r="I25" i="20"/>
  <c r="L25" i="20" s="1"/>
  <c r="K25" i="20"/>
  <c r="I33" i="20"/>
  <c r="L33" i="20" s="1"/>
  <c r="K33" i="20"/>
  <c r="I41" i="20"/>
  <c r="L41" i="20" s="1"/>
  <c r="K41" i="20"/>
  <c r="T13" i="20"/>
  <c r="W13" i="20" s="1"/>
  <c r="V13" i="20"/>
  <c r="T29" i="20"/>
  <c r="W29" i="20" s="1"/>
  <c r="V29" i="20"/>
  <c r="AE18" i="20"/>
  <c r="AH18" i="20" s="1"/>
  <c r="AG18" i="20"/>
  <c r="AE26" i="20"/>
  <c r="AH26" i="20" s="1"/>
  <c r="AG26" i="20"/>
  <c r="AE34" i="20"/>
  <c r="AH34" i="20" s="1"/>
  <c r="AG34" i="20"/>
  <c r="AE42" i="20"/>
  <c r="AH42" i="20" s="1"/>
  <c r="AG42" i="20"/>
  <c r="AE50" i="20"/>
  <c r="AH50" i="20" s="1"/>
  <c r="AG50" i="20"/>
  <c r="I70" i="20"/>
  <c r="L70" i="20" s="1"/>
  <c r="K70" i="20"/>
  <c r="T88" i="20"/>
  <c r="W88" i="20" s="1"/>
  <c r="V88" i="20"/>
  <c r="I92" i="20"/>
  <c r="L92" i="20" s="1"/>
  <c r="K92" i="20"/>
  <c r="T98" i="20"/>
  <c r="W98" i="20" s="1"/>
  <c r="V98" i="20"/>
  <c r="T104" i="20"/>
  <c r="W104" i="20" s="1"/>
  <c r="V104" i="20"/>
  <c r="AP77" i="20"/>
  <c r="AS77" i="20" s="1"/>
  <c r="AP85" i="20"/>
  <c r="AS85" i="20" s="1"/>
  <c r="AP95" i="20"/>
  <c r="AS95" i="20" s="1"/>
  <c r="AP99" i="20"/>
  <c r="AS99" i="20" s="1"/>
  <c r="AP103" i="20"/>
  <c r="AS103" i="20" s="1"/>
  <c r="AP81" i="20"/>
  <c r="AS81" i="20" s="1"/>
  <c r="AP83" i="20"/>
  <c r="AS83" i="20" s="1"/>
  <c r="AP97" i="20"/>
  <c r="AS97" i="20" s="1"/>
  <c r="AP101" i="20"/>
  <c r="AS101" i="20" s="1"/>
  <c r="AP105" i="20"/>
  <c r="AS105" i="20" s="1"/>
  <c r="AP91" i="20"/>
  <c r="AS91" i="20" s="1"/>
  <c r="AP69" i="20"/>
  <c r="AS69" i="20" s="1"/>
  <c r="AP66" i="20"/>
  <c r="AS66" i="20" s="1"/>
  <c r="AP71" i="20"/>
  <c r="AP68" i="20"/>
  <c r="AS68" i="20" s="1"/>
  <c r="AP73" i="20"/>
  <c r="AS73" i="20" s="1"/>
  <c r="AP67" i="20"/>
  <c r="AS67" i="20" s="1"/>
  <c r="AP89" i="20"/>
  <c r="AS89" i="20" s="1"/>
  <c r="AP107" i="20"/>
  <c r="AS107" i="20" s="1"/>
  <c r="AP74" i="20"/>
  <c r="AS74" i="20" s="1"/>
  <c r="AP76" i="20"/>
  <c r="AS76" i="20" s="1"/>
  <c r="AP88" i="20"/>
  <c r="AP96" i="20"/>
  <c r="AS96" i="20" s="1"/>
  <c r="AP78" i="20"/>
  <c r="AS78" i="20" s="1"/>
  <c r="AP80" i="20"/>
  <c r="AS80" i="20" s="1"/>
  <c r="AP82" i="20"/>
  <c r="AS82" i="20" s="1"/>
  <c r="AP86" i="20"/>
  <c r="AS86" i="20" s="1"/>
  <c r="AP90" i="20"/>
  <c r="AP94" i="20"/>
  <c r="AS94" i="20" s="1"/>
  <c r="T96" i="20"/>
  <c r="W96" i="20" s="1"/>
  <c r="AP64" i="20"/>
  <c r="AS64" i="20" s="1"/>
  <c r="AR64" i="20"/>
  <c r="AO108" i="20" s="1"/>
  <c r="T64" i="20"/>
  <c r="W64" i="20" s="1"/>
  <c r="V64" i="20"/>
  <c r="I100" i="20"/>
  <c r="L100" i="20" s="1"/>
  <c r="T91" i="20"/>
  <c r="W91" i="20" s="1"/>
  <c r="T93" i="20"/>
  <c r="W93" i="20" s="1"/>
  <c r="T95" i="20"/>
  <c r="W95" i="20" s="1"/>
  <c r="T99" i="20"/>
  <c r="W99" i="20" s="1"/>
  <c r="I103" i="20"/>
  <c r="L103" i="20" s="1"/>
  <c r="T64" i="22"/>
  <c r="W64" i="22" s="1"/>
  <c r="I21" i="22"/>
  <c r="L21" i="22" s="1"/>
  <c r="T80" i="22"/>
  <c r="W80" i="22" s="1"/>
  <c r="T43" i="22"/>
  <c r="W43" i="22" s="1"/>
  <c r="T83" i="22"/>
  <c r="W83" i="22" s="1"/>
  <c r="T14" i="22"/>
  <c r="W14" i="22" s="1"/>
  <c r="T30" i="22"/>
  <c r="W30" i="22" s="1"/>
  <c r="I71" i="22"/>
  <c r="L71" i="22" s="1"/>
  <c r="T74" i="22"/>
  <c r="W74" i="22" s="1"/>
  <c r="I101" i="22"/>
  <c r="L101" i="22" s="1"/>
  <c r="T67" i="22"/>
  <c r="W67" i="22" s="1"/>
  <c r="I85" i="22"/>
  <c r="L85" i="22" s="1"/>
  <c r="T88" i="22"/>
  <c r="W88" i="22" s="1"/>
  <c r="I95" i="22"/>
  <c r="L95" i="22" s="1"/>
  <c r="T11" i="22"/>
  <c r="W11" i="22" s="1"/>
  <c r="T15" i="22"/>
  <c r="W15" i="22" s="1"/>
  <c r="T47" i="22"/>
  <c r="W47" i="22" s="1"/>
  <c r="T89" i="22"/>
  <c r="W89" i="22" s="1"/>
  <c r="T73" i="22"/>
  <c r="W73" i="22" s="1"/>
  <c r="I35" i="22"/>
  <c r="L35" i="22" s="1"/>
  <c r="I69" i="22"/>
  <c r="L69" i="22" s="1"/>
  <c r="T82" i="22"/>
  <c r="W82" i="22" s="1"/>
  <c r="I103" i="22"/>
  <c r="L103" i="22" s="1"/>
  <c r="T99" i="22"/>
  <c r="W99" i="22" s="1"/>
  <c r="I107" i="22"/>
  <c r="L107" i="22" s="1"/>
  <c r="T12" i="22"/>
  <c r="W12" i="22" s="1"/>
  <c r="I25" i="22"/>
  <c r="L25" i="22" s="1"/>
  <c r="T33" i="22"/>
  <c r="W33" i="22" s="1"/>
  <c r="T46" i="22"/>
  <c r="W46" i="22" s="1"/>
  <c r="I31" i="22"/>
  <c r="L31" i="22" s="1"/>
  <c r="T13" i="22"/>
  <c r="W13" i="22" s="1"/>
  <c r="T16" i="22"/>
  <c r="W16" i="22" s="1"/>
  <c r="T25" i="22"/>
  <c r="W25" i="22" s="1"/>
  <c r="T28" i="22"/>
  <c r="W28" i="22" s="1"/>
  <c r="T34" i="22"/>
  <c r="W34" i="22" s="1"/>
  <c r="T37" i="22"/>
  <c r="W37" i="22" s="1"/>
  <c r="T44" i="22"/>
  <c r="W44" i="22" s="1"/>
  <c r="I47" i="22"/>
  <c r="L47" i="22" s="1"/>
  <c r="I50" i="22"/>
  <c r="L50" i="22" s="1"/>
  <c r="T69" i="22"/>
  <c r="W69" i="22" s="1"/>
  <c r="T75" i="22"/>
  <c r="W75" i="22" s="1"/>
  <c r="T78" i="22"/>
  <c r="W78" i="22" s="1"/>
  <c r="T81" i="22"/>
  <c r="W81" i="22" s="1"/>
  <c r="I84" i="22"/>
  <c r="L84" i="22" s="1"/>
  <c r="I90" i="22"/>
  <c r="L90" i="22" s="1"/>
  <c r="I93" i="22"/>
  <c r="L93" i="22" s="1"/>
  <c r="I96" i="22"/>
  <c r="L96" i="22" s="1"/>
  <c r="T101" i="22"/>
  <c r="W101" i="22" s="1"/>
  <c r="T36" i="22"/>
  <c r="W36" i="22" s="1"/>
  <c r="I75" i="22"/>
  <c r="L75" i="22" s="1"/>
  <c r="T98" i="22"/>
  <c r="W98" i="22" s="1"/>
  <c r="I14" i="22"/>
  <c r="L14" i="22" s="1"/>
  <c r="I17" i="22"/>
  <c r="L17" i="22" s="1"/>
  <c r="I20" i="22"/>
  <c r="L20" i="22" s="1"/>
  <c r="I23" i="22"/>
  <c r="L23" i="22" s="1"/>
  <c r="I26" i="22"/>
  <c r="L26" i="22" s="1"/>
  <c r="I29" i="22"/>
  <c r="L29" i="22" s="1"/>
  <c r="T31" i="22"/>
  <c r="W31" i="22" s="1"/>
  <c r="I38" i="22"/>
  <c r="L38" i="22" s="1"/>
  <c r="T41" i="22"/>
  <c r="W41" i="22" s="1"/>
  <c r="I45" i="22"/>
  <c r="L45" i="22" s="1"/>
  <c r="T50" i="22"/>
  <c r="W50" i="22" s="1"/>
  <c r="I67" i="22"/>
  <c r="L67" i="22" s="1"/>
  <c r="I70" i="22"/>
  <c r="L70" i="22" s="1"/>
  <c r="I73" i="22"/>
  <c r="L73" i="22" s="1"/>
  <c r="I79" i="22"/>
  <c r="L79" i="22" s="1"/>
  <c r="T84" i="22"/>
  <c r="W84" i="22" s="1"/>
  <c r="T87" i="22"/>
  <c r="W87" i="22" s="1"/>
  <c r="T90" i="22"/>
  <c r="T96" i="22"/>
  <c r="W96" i="22" s="1"/>
  <c r="I99" i="22"/>
  <c r="L99" i="22" s="1"/>
  <c r="I102" i="22"/>
  <c r="L102" i="22" s="1"/>
  <c r="I105" i="22"/>
  <c r="L105" i="22" s="1"/>
  <c r="T40" i="22"/>
  <c r="W40" i="22" s="1"/>
  <c r="I13" i="22"/>
  <c r="L13" i="22" s="1"/>
  <c r="I28" i="22"/>
  <c r="L28" i="22" s="1"/>
  <c r="I37" i="22"/>
  <c r="L37" i="22" s="1"/>
  <c r="I41" i="22"/>
  <c r="L41" i="22" s="1"/>
  <c r="T49" i="22"/>
  <c r="W49" i="22" s="1"/>
  <c r="I81" i="22"/>
  <c r="L81" i="22" s="1"/>
  <c r="I87" i="22"/>
  <c r="L87" i="22" s="1"/>
  <c r="T95" i="22"/>
  <c r="W95" i="22" s="1"/>
  <c r="I11" i="22"/>
  <c r="L11" i="22" s="1"/>
  <c r="T17" i="22"/>
  <c r="W17" i="22" s="1"/>
  <c r="T20" i="22"/>
  <c r="W20" i="22" s="1"/>
  <c r="I32" i="22"/>
  <c r="L32" i="22" s="1"/>
  <c r="T38" i="22"/>
  <c r="W38" i="22" s="1"/>
  <c r="I42" i="22"/>
  <c r="L42" i="22" s="1"/>
  <c r="I51" i="22"/>
  <c r="L51" i="22" s="1"/>
  <c r="T70" i="22"/>
  <c r="W70" i="22" s="1"/>
  <c r="I76" i="22"/>
  <c r="L76" i="22" s="1"/>
  <c r="I82" i="22"/>
  <c r="L82" i="22" s="1"/>
  <c r="I88" i="22"/>
  <c r="L88" i="22" s="1"/>
  <c r="T93" i="22"/>
  <c r="T102" i="22"/>
  <c r="W102" i="22" s="1"/>
  <c r="T105" i="22"/>
  <c r="W105" i="22" s="1"/>
  <c r="I19" i="22"/>
  <c r="L19" i="22" s="1"/>
  <c r="T27" i="22"/>
  <c r="W27" i="22" s="1"/>
  <c r="I49" i="22"/>
  <c r="L49" i="22" s="1"/>
  <c r="T19" i="22"/>
  <c r="W19" i="22" s="1"/>
  <c r="T107" i="22"/>
  <c r="W107" i="22" s="1"/>
  <c r="I18" i="22"/>
  <c r="L18" i="22" s="1"/>
  <c r="T23" i="22"/>
  <c r="W23" i="22" s="1"/>
  <c r="T26" i="22"/>
  <c r="W26" i="22" s="1"/>
  <c r="T29" i="22"/>
  <c r="W29" i="22" s="1"/>
  <c r="T32" i="22"/>
  <c r="W32" i="22" s="1"/>
  <c r="I39" i="22"/>
  <c r="L39" i="22" s="1"/>
  <c r="T42" i="22"/>
  <c r="W42" i="22" s="1"/>
  <c r="T45" i="22"/>
  <c r="W45" i="22" s="1"/>
  <c r="T51" i="22"/>
  <c r="W51" i="22" s="1"/>
  <c r="I65" i="22"/>
  <c r="L65" i="22" s="1"/>
  <c r="T76" i="22"/>
  <c r="W76" i="22" s="1"/>
  <c r="T79" i="22"/>
  <c r="W79" i="22" s="1"/>
  <c r="I91" i="22"/>
  <c r="L91" i="22" s="1"/>
  <c r="I94" i="22"/>
  <c r="L94" i="22" s="1"/>
  <c r="I97" i="22"/>
  <c r="L97" i="22" s="1"/>
  <c r="I106" i="22"/>
  <c r="L106" i="22" s="1"/>
  <c r="I15" i="22"/>
  <c r="L15" i="22" s="1"/>
  <c r="T18" i="22"/>
  <c r="W18" i="22" s="1"/>
  <c r="I24" i="22"/>
  <c r="L24" i="22" s="1"/>
  <c r="I27" i="22"/>
  <c r="L27" i="22" s="1"/>
  <c r="I30" i="22"/>
  <c r="L30" i="22" s="1"/>
  <c r="I33" i="22"/>
  <c r="L33" i="22" s="1"/>
  <c r="T35" i="22"/>
  <c r="W35" i="22" s="1"/>
  <c r="T39" i="22"/>
  <c r="W39" i="22" s="1"/>
  <c r="I43" i="22"/>
  <c r="L43" i="22" s="1"/>
  <c r="I46" i="22"/>
  <c r="L46" i="22" s="1"/>
  <c r="I48" i="22"/>
  <c r="L48" i="22" s="1"/>
  <c r="I52" i="22"/>
  <c r="L52" i="22" s="1"/>
  <c r="T65" i="22"/>
  <c r="W65" i="22" s="1"/>
  <c r="I68" i="22"/>
  <c r="L68" i="22" s="1"/>
  <c r="I74" i="22"/>
  <c r="L74" i="22" s="1"/>
  <c r="I77" i="22"/>
  <c r="L77" i="22" s="1"/>
  <c r="I80" i="22"/>
  <c r="L80" i="22" s="1"/>
  <c r="T85" i="22"/>
  <c r="W85" i="22" s="1"/>
  <c r="T91" i="22"/>
  <c r="W91" i="22" s="1"/>
  <c r="T94" i="22"/>
  <c r="W94" i="22" s="1"/>
  <c r="T97" i="22"/>
  <c r="W97" i="22" s="1"/>
  <c r="I100" i="22"/>
  <c r="L100" i="22" s="1"/>
  <c r="T106" i="22"/>
  <c r="W106" i="22" s="1"/>
  <c r="I22" i="22"/>
  <c r="L22" i="22" s="1"/>
  <c r="I10" i="22"/>
  <c r="L10" i="22" s="1"/>
  <c r="I16" i="22"/>
  <c r="L16" i="22" s="1"/>
  <c r="T22" i="22"/>
  <c r="W22" i="22" s="1"/>
  <c r="I34" i="22"/>
  <c r="L34" i="22" s="1"/>
  <c r="I44" i="22"/>
  <c r="L44" i="22" s="1"/>
  <c r="T66" i="22"/>
  <c r="W66" i="22" s="1"/>
  <c r="T72" i="22"/>
  <c r="W72" i="22" s="1"/>
  <c r="I78" i="22"/>
  <c r="L78" i="22" s="1"/>
  <c r="T92" i="22"/>
  <c r="W92" i="22" s="1"/>
  <c r="T104" i="22"/>
  <c r="W104" i="22" s="1"/>
  <c r="I12" i="22"/>
  <c r="L12" i="22" s="1"/>
  <c r="T21" i="22"/>
  <c r="W21" i="22" s="1"/>
  <c r="T24" i="22"/>
  <c r="W24" i="22" s="1"/>
  <c r="I36" i="22"/>
  <c r="L36" i="22" s="1"/>
  <c r="I40" i="22"/>
  <c r="L40" i="22" s="1"/>
  <c r="T48" i="22"/>
  <c r="W48" i="22" s="1"/>
  <c r="T52" i="22"/>
  <c r="W52" i="22" s="1"/>
  <c r="T68" i="22"/>
  <c r="T71" i="22"/>
  <c r="W71" i="22" s="1"/>
  <c r="I83" i="22"/>
  <c r="L83" i="22" s="1"/>
  <c r="I86" i="22"/>
  <c r="L86" i="22" s="1"/>
  <c r="I89" i="22"/>
  <c r="L89" i="22" s="1"/>
  <c r="T100" i="22"/>
  <c r="T103" i="22"/>
  <c r="I66" i="22"/>
  <c r="L66" i="22" s="1"/>
  <c r="I72" i="22"/>
  <c r="L72" i="22" s="1"/>
  <c r="T77" i="22"/>
  <c r="W77" i="22" s="1"/>
  <c r="T86" i="22"/>
  <c r="W86" i="22" s="1"/>
  <c r="I92" i="22"/>
  <c r="L92" i="22" s="1"/>
  <c r="I98" i="22"/>
  <c r="L98" i="22" s="1"/>
  <c r="I104" i="22"/>
  <c r="L104" i="22" s="1"/>
  <c r="T10" i="22"/>
  <c r="W10" i="22" s="1"/>
  <c r="AP9" i="20"/>
  <c r="AS9" i="20" s="1"/>
  <c r="AR9" i="20"/>
  <c r="AE9" i="20"/>
  <c r="AH9" i="20" s="1"/>
  <c r="AG9" i="20"/>
  <c r="T9" i="20"/>
  <c r="W9" i="20" s="1"/>
  <c r="V9" i="20"/>
  <c r="I64" i="22"/>
  <c r="L64" i="22" s="1"/>
  <c r="T9" i="22"/>
  <c r="W9" i="22" s="1"/>
  <c r="I9" i="22"/>
  <c r="L9" i="22" s="1"/>
  <c r="AP106" i="20"/>
  <c r="AE68" i="20"/>
  <c r="AH68" i="20" s="1"/>
  <c r="AE94" i="20"/>
  <c r="AH94" i="20" s="1"/>
  <c r="AE70" i="20"/>
  <c r="AH70" i="20" s="1"/>
  <c r="AE78" i="20"/>
  <c r="AH78" i="20" s="1"/>
  <c r="AE86" i="20"/>
  <c r="AH86" i="20" s="1"/>
  <c r="AE89" i="20"/>
  <c r="AH89" i="20" s="1"/>
  <c r="AE93" i="20"/>
  <c r="AH93" i="20" s="1"/>
  <c r="AE67" i="20"/>
  <c r="AH67" i="20" s="1"/>
  <c r="AE72" i="20"/>
  <c r="AH72" i="20" s="1"/>
  <c r="AE75" i="20"/>
  <c r="AH75" i="20" s="1"/>
  <c r="AE79" i="20"/>
  <c r="AH79" i="20" s="1"/>
  <c r="AE84" i="20"/>
  <c r="AH84" i="20" s="1"/>
  <c r="AE87" i="20"/>
  <c r="AH87" i="20" s="1"/>
  <c r="AE92" i="20"/>
  <c r="AH92" i="20" s="1"/>
  <c r="AE96" i="20"/>
  <c r="AH96" i="20" s="1"/>
  <c r="AE97" i="20"/>
  <c r="AH97" i="20" s="1"/>
  <c r="AE98" i="20"/>
  <c r="AH98" i="20" s="1"/>
  <c r="AE102" i="20"/>
  <c r="AH102" i="20" s="1"/>
  <c r="AP104" i="20"/>
  <c r="AP102" i="20"/>
  <c r="I65" i="20"/>
  <c r="L65" i="20" s="1"/>
  <c r="AP65" i="20"/>
  <c r="I67" i="20"/>
  <c r="L67" i="20" s="1"/>
  <c r="AP70" i="20"/>
  <c r="AP72" i="20"/>
  <c r="AE74" i="20"/>
  <c r="AH74" i="20" s="1"/>
  <c r="AP75" i="20"/>
  <c r="AP79" i="20"/>
  <c r="I82" i="20"/>
  <c r="L82" i="20" s="1"/>
  <c r="I84" i="20"/>
  <c r="L84" i="20" s="1"/>
  <c r="AP84" i="20"/>
  <c r="AE85" i="20"/>
  <c r="AH85" i="20" s="1"/>
  <c r="AP87" i="20"/>
  <c r="I89" i="20"/>
  <c r="L89" i="20" s="1"/>
  <c r="AP93" i="20"/>
  <c r="I95" i="20"/>
  <c r="L95" i="20" s="1"/>
  <c r="I97" i="20"/>
  <c r="L97" i="20" s="1"/>
  <c r="I98" i="20"/>
  <c r="L98" i="20" s="1"/>
  <c r="AP98" i="20"/>
  <c r="AP100" i="20"/>
  <c r="I104" i="20"/>
  <c r="L104" i="20" s="1"/>
  <c r="AP11" i="20"/>
  <c r="AE10" i="20"/>
  <c r="AH10" i="20" s="1"/>
  <c r="T65" i="20"/>
  <c r="W65" i="20" s="1"/>
  <c r="AE66" i="20"/>
  <c r="AH66" i="20" s="1"/>
  <c r="I9" i="20"/>
  <c r="AE80" i="20"/>
  <c r="AH80" i="20" s="1"/>
  <c r="AE81" i="20"/>
  <c r="AH81" i="20" s="1"/>
  <c r="AE82" i="20"/>
  <c r="AH82" i="20" s="1"/>
  <c r="AE83" i="20"/>
  <c r="AH83" i="20" s="1"/>
  <c r="AE107" i="20"/>
  <c r="AH107" i="20" s="1"/>
  <c r="AE95" i="20"/>
  <c r="AH95" i="20" s="1"/>
  <c r="AE99" i="20"/>
  <c r="AH99" i="20" s="1"/>
  <c r="AE100" i="20"/>
  <c r="AH100" i="20" s="1"/>
  <c r="AE103" i="20"/>
  <c r="AH103" i="20" s="1"/>
  <c r="AE69" i="20"/>
  <c r="AH69" i="20" s="1"/>
  <c r="I64" i="20"/>
  <c r="L64" i="20" s="1"/>
  <c r="AE64" i="20"/>
  <c r="AH64" i="20" s="1"/>
  <c r="AE106" i="20"/>
  <c r="AH106" i="20" s="1"/>
  <c r="AE76" i="20"/>
  <c r="AH76" i="20" s="1"/>
  <c r="AE77" i="20"/>
  <c r="AH77" i="20" s="1"/>
  <c r="AE105" i="20"/>
  <c r="AH105" i="20" s="1"/>
  <c r="AE65" i="20"/>
  <c r="AH65" i="20" s="1"/>
  <c r="Z100" i="22" l="1"/>
  <c r="AA100" i="22" s="1"/>
  <c r="W100" i="22"/>
  <c r="T53" i="22"/>
  <c r="AD108" i="20"/>
  <c r="Z68" i="22"/>
  <c r="AA68" i="22" s="1"/>
  <c r="W68" i="22"/>
  <c r="T108" i="22" s="1"/>
  <c r="Z90" i="22"/>
  <c r="AA90" i="22" s="1"/>
  <c r="W90" i="22"/>
  <c r="I108" i="22"/>
  <c r="Z103" i="22"/>
  <c r="AA103" i="22" s="1"/>
  <c r="W103" i="22"/>
  <c r="Z93" i="22"/>
  <c r="AA93" i="22" s="1"/>
  <c r="W93" i="22"/>
  <c r="I53" i="22"/>
  <c r="Z101" i="22"/>
  <c r="AA101" i="22" s="1"/>
  <c r="Z72" i="22"/>
  <c r="AA72" i="22" s="1"/>
  <c r="Z76" i="22"/>
  <c r="AA76" i="22" s="1"/>
  <c r="H53" i="20"/>
  <c r="I23" i="13" s="1"/>
  <c r="H108" i="20"/>
  <c r="AU90" i="20"/>
  <c r="AW90" i="20" s="1"/>
  <c r="I24" i="23"/>
  <c r="N17" i="23" s="1"/>
  <c r="I25" i="23"/>
  <c r="I30" i="23"/>
  <c r="I31" i="23"/>
  <c r="AU71" i="20"/>
  <c r="AW71" i="20" s="1"/>
  <c r="AS90" i="20"/>
  <c r="AU88" i="20"/>
  <c r="AW88" i="20" s="1"/>
  <c r="AU73" i="20"/>
  <c r="AW73" i="20" s="1"/>
  <c r="AS71" i="20"/>
  <c r="Z69" i="22"/>
  <c r="AA69" i="22" s="1"/>
  <c r="Z85" i="22"/>
  <c r="AA85" i="22" s="1"/>
  <c r="Z65" i="22"/>
  <c r="AA65" i="22" s="1"/>
  <c r="L29" i="23"/>
  <c r="Z79" i="22"/>
  <c r="AA79" i="22" s="1"/>
  <c r="Z91" i="22"/>
  <c r="AA91" i="22" s="1"/>
  <c r="L23" i="23"/>
  <c r="Z71" i="22"/>
  <c r="AA71" i="22" s="1"/>
  <c r="Z86" i="22"/>
  <c r="AA86" i="22" s="1"/>
  <c r="Z88" i="22"/>
  <c r="AA88" i="22" s="1"/>
  <c r="I24" i="13"/>
  <c r="I25" i="13"/>
  <c r="I36" i="13"/>
  <c r="I37" i="13"/>
  <c r="AU50" i="20"/>
  <c r="AW50" i="20" s="1"/>
  <c r="AS50" i="20"/>
  <c r="AU34" i="20"/>
  <c r="AW34" i="20" s="1"/>
  <c r="AS34" i="20"/>
  <c r="AU44" i="20"/>
  <c r="AW44" i="20" s="1"/>
  <c r="AS44" i="20"/>
  <c r="AU15" i="20"/>
  <c r="AW15" i="20" s="1"/>
  <c r="AS15" i="20"/>
  <c r="AU14" i="20"/>
  <c r="AW14" i="20" s="1"/>
  <c r="AS14" i="20"/>
  <c r="AU45" i="20"/>
  <c r="AW45" i="20" s="1"/>
  <c r="AS45" i="20"/>
  <c r="AU36" i="20"/>
  <c r="AW36" i="20" s="1"/>
  <c r="AS36" i="20"/>
  <c r="AU47" i="20"/>
  <c r="AW47" i="20" s="1"/>
  <c r="AS47" i="20"/>
  <c r="S108" i="20"/>
  <c r="AU37" i="20"/>
  <c r="AW37" i="20" s="1"/>
  <c r="AS37" i="20"/>
  <c r="AU43" i="20"/>
  <c r="AW43" i="20" s="1"/>
  <c r="AS43" i="20"/>
  <c r="AU18" i="20"/>
  <c r="AW18" i="20" s="1"/>
  <c r="AS18" i="20"/>
  <c r="AU26" i="20"/>
  <c r="AW26" i="20" s="1"/>
  <c r="AS26" i="20"/>
  <c r="AU28" i="20"/>
  <c r="AW28" i="20" s="1"/>
  <c r="AS28" i="20"/>
  <c r="AU41" i="20"/>
  <c r="AW41" i="20" s="1"/>
  <c r="AU46" i="20"/>
  <c r="AW46" i="20" s="1"/>
  <c r="AS46" i="20"/>
  <c r="AU51" i="20"/>
  <c r="AW51" i="20" s="1"/>
  <c r="AS51" i="20"/>
  <c r="AU30" i="20"/>
  <c r="AW30" i="20" s="1"/>
  <c r="AS30" i="20"/>
  <c r="S53" i="20"/>
  <c r="I29" i="13" s="1"/>
  <c r="AU29" i="20"/>
  <c r="AW29" i="20" s="1"/>
  <c r="AS29" i="20"/>
  <c r="AU35" i="20"/>
  <c r="AW35" i="20" s="1"/>
  <c r="AS35" i="20"/>
  <c r="T53" i="20"/>
  <c r="L29" i="13" s="1"/>
  <c r="AU20" i="20"/>
  <c r="AW20" i="20" s="1"/>
  <c r="AS20" i="20"/>
  <c r="AU33" i="20"/>
  <c r="AW33" i="20" s="1"/>
  <c r="AU10" i="20"/>
  <c r="AW10" i="20" s="1"/>
  <c r="AU39" i="20"/>
  <c r="AW39" i="20" s="1"/>
  <c r="AS39" i="20"/>
  <c r="AU38" i="20"/>
  <c r="AW38" i="20" s="1"/>
  <c r="AS38" i="20"/>
  <c r="AU22" i="20"/>
  <c r="AW22" i="20" s="1"/>
  <c r="AS22" i="20"/>
  <c r="AU52" i="20"/>
  <c r="AW52" i="20" s="1"/>
  <c r="AS52" i="20"/>
  <c r="I42" i="13"/>
  <c r="I43" i="13"/>
  <c r="AU11" i="20"/>
  <c r="AW11" i="20" s="1"/>
  <c r="AS11" i="20"/>
  <c r="AD53" i="20"/>
  <c r="I35" i="13" s="1"/>
  <c r="AU21" i="20"/>
  <c r="AW21" i="20" s="1"/>
  <c r="AS21" i="20"/>
  <c r="AU27" i="20"/>
  <c r="AW27" i="20" s="1"/>
  <c r="AS27" i="20"/>
  <c r="AU49" i="20"/>
  <c r="AW49" i="20" s="1"/>
  <c r="AS49" i="20"/>
  <c r="AU48" i="20"/>
  <c r="AW48" i="20" s="1"/>
  <c r="AS48" i="20"/>
  <c r="AU12" i="20"/>
  <c r="AW12" i="20" s="1"/>
  <c r="AS12" i="20"/>
  <c r="AU25" i="20"/>
  <c r="AW25" i="20" s="1"/>
  <c r="AU16" i="20"/>
  <c r="AW16" i="20" s="1"/>
  <c r="AS16" i="20"/>
  <c r="AU31" i="20"/>
  <c r="AW31" i="20" s="1"/>
  <c r="AS31" i="20"/>
  <c r="L51" i="20"/>
  <c r="AU40" i="20"/>
  <c r="AW40" i="20" s="1"/>
  <c r="AS40" i="20"/>
  <c r="AE53" i="20"/>
  <c r="L35" i="13" s="1"/>
  <c r="AO53" i="20"/>
  <c r="I41" i="13" s="1"/>
  <c r="AU32" i="20"/>
  <c r="AW32" i="20" s="1"/>
  <c r="AS32" i="20"/>
  <c r="AU13" i="20"/>
  <c r="AW13" i="20" s="1"/>
  <c r="AS13" i="20"/>
  <c r="AU19" i="20"/>
  <c r="AW19" i="20" s="1"/>
  <c r="AS19" i="20"/>
  <c r="AU24" i="20"/>
  <c r="AW24" i="20" s="1"/>
  <c r="AS24" i="20"/>
  <c r="AU42" i="20"/>
  <c r="AW42" i="20" s="1"/>
  <c r="AS42" i="20"/>
  <c r="AU17" i="20"/>
  <c r="AW17" i="20" s="1"/>
  <c r="AU23" i="20"/>
  <c r="AW23" i="20" s="1"/>
  <c r="AS23" i="20"/>
  <c r="Z80" i="22"/>
  <c r="AA80" i="22" s="1"/>
  <c r="Z102" i="22"/>
  <c r="AA102" i="22" s="1"/>
  <c r="Z106" i="22"/>
  <c r="AA106" i="22" s="1"/>
  <c r="Z84" i="22"/>
  <c r="AA84" i="22" s="1"/>
  <c r="Z105" i="22"/>
  <c r="AA105" i="22" s="1"/>
  <c r="Z99" i="22"/>
  <c r="AA99" i="22" s="1"/>
  <c r="Z67" i="22"/>
  <c r="AA67" i="22" s="1"/>
  <c r="Z98" i="22"/>
  <c r="AA98" i="22" s="1"/>
  <c r="Z66" i="22"/>
  <c r="AA66" i="22" s="1"/>
  <c r="Z95" i="22"/>
  <c r="AA95" i="22" s="1"/>
  <c r="Z96" i="22"/>
  <c r="AA96" i="22" s="1"/>
  <c r="Z82" i="22"/>
  <c r="AA82" i="22" s="1"/>
  <c r="Z74" i="22"/>
  <c r="AA74" i="22" s="1"/>
  <c r="Z87" i="22"/>
  <c r="AA87" i="22" s="1"/>
  <c r="Z104" i="22"/>
  <c r="AA104" i="22" s="1"/>
  <c r="Z81" i="22"/>
  <c r="AA81" i="22" s="1"/>
  <c r="Z73" i="22"/>
  <c r="AA73" i="22" s="1"/>
  <c r="Z77" i="22"/>
  <c r="AA77" i="22" s="1"/>
  <c r="Z92" i="22"/>
  <c r="AA92" i="22" s="1"/>
  <c r="Z97" i="22"/>
  <c r="AA97" i="22" s="1"/>
  <c r="Z70" i="22"/>
  <c r="AA70" i="22" s="1"/>
  <c r="Z78" i="22"/>
  <c r="AA78" i="22" s="1"/>
  <c r="Z89" i="22"/>
  <c r="AA89" i="22" s="1"/>
  <c r="Z10" i="22"/>
  <c r="AA10" i="22" s="1"/>
  <c r="Z94" i="22"/>
  <c r="AA94" i="22" s="1"/>
  <c r="Z107" i="22"/>
  <c r="AA107" i="22" s="1"/>
  <c r="Z75" i="22"/>
  <c r="AA75" i="22" s="1"/>
  <c r="Z83" i="22"/>
  <c r="AA83" i="22" s="1"/>
  <c r="AU101" i="20"/>
  <c r="AW101" i="20" s="1"/>
  <c r="T108" i="20"/>
  <c r="AS88" i="20"/>
  <c r="AU78" i="20"/>
  <c r="AW78" i="20" s="1"/>
  <c r="AU76" i="20"/>
  <c r="AW76" i="20" s="1"/>
  <c r="AU96" i="20"/>
  <c r="AW96" i="20" s="1"/>
  <c r="AU94" i="20"/>
  <c r="AW94" i="20" s="1"/>
  <c r="AU83" i="20"/>
  <c r="AW83" i="20" s="1"/>
  <c r="AU92" i="20"/>
  <c r="AW92" i="20" s="1"/>
  <c r="AU69" i="20"/>
  <c r="AW69" i="20" s="1"/>
  <c r="AU105" i="20"/>
  <c r="AW105" i="20" s="1"/>
  <c r="AU68" i="20"/>
  <c r="AW68" i="20" s="1"/>
  <c r="AU80" i="20"/>
  <c r="AW80" i="20" s="1"/>
  <c r="AU66" i="20"/>
  <c r="AW66" i="20" s="1"/>
  <c r="AU81" i="20"/>
  <c r="AW81" i="20" s="1"/>
  <c r="AU65" i="20"/>
  <c r="AW65" i="20" s="1"/>
  <c r="AS65" i="20"/>
  <c r="AU84" i="20"/>
  <c r="AW84" i="20" s="1"/>
  <c r="AS84" i="20"/>
  <c r="AU104" i="20"/>
  <c r="AW104" i="20" s="1"/>
  <c r="AS104" i="20"/>
  <c r="AU64" i="20"/>
  <c r="AU99" i="20"/>
  <c r="AW99" i="20" s="1"/>
  <c r="AU91" i="20"/>
  <c r="AW91" i="20" s="1"/>
  <c r="AU95" i="20"/>
  <c r="AW95" i="20" s="1"/>
  <c r="AU102" i="20"/>
  <c r="AW102" i="20" s="1"/>
  <c r="AS102" i="20"/>
  <c r="AU98" i="20"/>
  <c r="AW98" i="20" s="1"/>
  <c r="AS98" i="20"/>
  <c r="AU75" i="20"/>
  <c r="AW75" i="20" s="1"/>
  <c r="AS75" i="20"/>
  <c r="AU67" i="20"/>
  <c r="AW67" i="20" s="1"/>
  <c r="AU86" i="20"/>
  <c r="AW86" i="20" s="1"/>
  <c r="AU74" i="20"/>
  <c r="AW74" i="20" s="1"/>
  <c r="AU103" i="20"/>
  <c r="AW103" i="20" s="1"/>
  <c r="AU85" i="20"/>
  <c r="AW85" i="20" s="1"/>
  <c r="AU87" i="20"/>
  <c r="AW87" i="20" s="1"/>
  <c r="AS87" i="20"/>
  <c r="AU100" i="20"/>
  <c r="AW100" i="20" s="1"/>
  <c r="AS100" i="20"/>
  <c r="AE108" i="20"/>
  <c r="AU72" i="20"/>
  <c r="AW72" i="20" s="1"/>
  <c r="AS72" i="20"/>
  <c r="AU79" i="20"/>
  <c r="AW79" i="20" s="1"/>
  <c r="AS79" i="20"/>
  <c r="AU70" i="20"/>
  <c r="AW70" i="20" s="1"/>
  <c r="AS70" i="20"/>
  <c r="AU106" i="20"/>
  <c r="AW106" i="20" s="1"/>
  <c r="AS106" i="20"/>
  <c r="AU89" i="20"/>
  <c r="AW89" i="20" s="1"/>
  <c r="AU82" i="20"/>
  <c r="AW82" i="20" s="1"/>
  <c r="AU107" i="20"/>
  <c r="AW107" i="20" s="1"/>
  <c r="AU97" i="20"/>
  <c r="AW97" i="20" s="1"/>
  <c r="AU77" i="20"/>
  <c r="AW77" i="20" s="1"/>
  <c r="I108" i="20"/>
  <c r="AU93" i="20"/>
  <c r="AW93" i="20" s="1"/>
  <c r="AS93" i="20"/>
  <c r="L9" i="20"/>
  <c r="AU9" i="20"/>
  <c r="Z64" i="22"/>
  <c r="AA64" i="22" s="1"/>
  <c r="Z49" i="22"/>
  <c r="AA49" i="22" s="1"/>
  <c r="Z28" i="22"/>
  <c r="AA28" i="22" s="1"/>
  <c r="Z24" i="22"/>
  <c r="AA24" i="22" s="1"/>
  <c r="Z22" i="22"/>
  <c r="AA22" i="22" s="1"/>
  <c r="Z45" i="22"/>
  <c r="AA45" i="22" s="1"/>
  <c r="Z19" i="22"/>
  <c r="AA19" i="22" s="1"/>
  <c r="Z17" i="22"/>
  <c r="AA17" i="22" s="1"/>
  <c r="Z46" i="22"/>
  <c r="AA46" i="22" s="1"/>
  <c r="Z44" i="22"/>
  <c r="AA44" i="22" s="1"/>
  <c r="Z52" i="22"/>
  <c r="AA52" i="22" s="1"/>
  <c r="Z21" i="22"/>
  <c r="AA21" i="22" s="1"/>
  <c r="Z39" i="22"/>
  <c r="AA39" i="22" s="1"/>
  <c r="Z42" i="22"/>
  <c r="AA42" i="22" s="1"/>
  <c r="Z33" i="22"/>
  <c r="AA33" i="22" s="1"/>
  <c r="Z25" i="22"/>
  <c r="AA25" i="22" s="1"/>
  <c r="Z43" i="22"/>
  <c r="AA43" i="22" s="1"/>
  <c r="Z18" i="22"/>
  <c r="AA18" i="22" s="1"/>
  <c r="Z23" i="22"/>
  <c r="AA23" i="22" s="1"/>
  <c r="Z27" i="22"/>
  <c r="AA27" i="22" s="1"/>
  <c r="Z38" i="22"/>
  <c r="AA38" i="22" s="1"/>
  <c r="Z37" i="22"/>
  <c r="AA37" i="22" s="1"/>
  <c r="Z16" i="22"/>
  <c r="AA16" i="22" s="1"/>
  <c r="Z47" i="22"/>
  <c r="AA47" i="22" s="1"/>
  <c r="Z30" i="22"/>
  <c r="AA30" i="22" s="1"/>
  <c r="Z29" i="22"/>
  <c r="AA29" i="22" s="1"/>
  <c r="Z41" i="22"/>
  <c r="AA41" i="22" s="1"/>
  <c r="Z48" i="22"/>
  <c r="AA48" i="22" s="1"/>
  <c r="Z35" i="22"/>
  <c r="AA35" i="22" s="1"/>
  <c r="Z31" i="22"/>
  <c r="AA31" i="22" s="1"/>
  <c r="Z26" i="22"/>
  <c r="AA26" i="22" s="1"/>
  <c r="Z32" i="22"/>
  <c r="AA32" i="22" s="1"/>
  <c r="Z40" i="22"/>
  <c r="AA40" i="22" s="1"/>
  <c r="Z34" i="22"/>
  <c r="AA34" i="22" s="1"/>
  <c r="Z13" i="22"/>
  <c r="AA13" i="22" s="1"/>
  <c r="Z12" i="22"/>
  <c r="AA12" i="22" s="1"/>
  <c r="Z15" i="22"/>
  <c r="AA15" i="22" s="1"/>
  <c r="Z14" i="22"/>
  <c r="AA14" i="22" s="1"/>
  <c r="Z36" i="22"/>
  <c r="AA36" i="22" s="1"/>
  <c r="Z51" i="22"/>
  <c r="AA51" i="22" s="1"/>
  <c r="Z20" i="22"/>
  <c r="AA20" i="22" s="1"/>
  <c r="Z50" i="22"/>
  <c r="AA50" i="22" s="1"/>
  <c r="Z11" i="22"/>
  <c r="AA11" i="22" s="1"/>
  <c r="Z9" i="22"/>
  <c r="AA9" i="22" s="1"/>
  <c r="I53" i="20" l="1"/>
  <c r="L23" i="13" s="1"/>
  <c r="S23" i="13"/>
  <c r="H1" i="13" s="1"/>
  <c r="G3" i="20" s="1"/>
  <c r="AP53" i="20"/>
  <c r="L41" i="13" s="1"/>
  <c r="L31" i="13"/>
  <c r="L30" i="13"/>
  <c r="N17" i="13"/>
  <c r="L24" i="23"/>
  <c r="L25" i="23"/>
  <c r="L30" i="23"/>
  <c r="L31" i="23"/>
  <c r="S24" i="13"/>
  <c r="B2" i="13" s="1"/>
  <c r="I30" i="13"/>
  <c r="I31" i="13"/>
  <c r="AA108" i="22"/>
  <c r="N35" i="23" s="1"/>
  <c r="L24" i="13"/>
  <c r="L25" i="13"/>
  <c r="L36" i="13"/>
  <c r="L37" i="13"/>
  <c r="AW9" i="20"/>
  <c r="AW53" i="20" s="1"/>
  <c r="N46" i="13" s="1"/>
  <c r="AW64" i="20"/>
  <c r="AW108" i="20" s="1"/>
  <c r="N47" i="13" s="1"/>
  <c r="AP108" i="20"/>
  <c r="AA53" i="22"/>
  <c r="N34" i="23" s="1"/>
  <c r="N48" i="13" l="1"/>
  <c r="N50" i="13" s="1"/>
  <c r="N36" i="23"/>
  <c r="B2" i="23" s="1"/>
  <c r="L42" i="13"/>
  <c r="L43" i="13"/>
  <c r="H1" i="23"/>
  <c r="G3" i="22" s="1"/>
  <c r="N3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Kommentar oder Infofeld mit Erläuterungen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G7" authorId="0" shapeId="0" xr:uid="{00000000-0006-0000-0200-000001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7" authorId="0" shapeId="0" xr:uid="{00000000-0006-0000-0200-000002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G62" authorId="0" shapeId="0" xr:uid="{00000000-0006-0000-0200-000003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62" authorId="0" shapeId="0" xr:uid="{00000000-0006-0000-0200-000004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M13" authorId="0" shapeId="0" xr:uid="{00000000-0006-0000-0300-000001000000}">
      <text>
        <r>
          <rPr>
            <sz val="8"/>
            <color indexed="81"/>
            <rFont val="Tahoma"/>
            <family val="2"/>
          </rPr>
          <t>Es ist der Ausstallgewichtsbereich auszufüllen mit der Summenzahl beider Gewichtsbereiche, bei welchem die Mehrzahl der Tiere ausgestallt wird.
Die jeweiligen Haltungsvorgaben werden eingehalten.</t>
        </r>
      </text>
    </comment>
    <comment ref="G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i 1: Nutzbare Stallfläche gesamt (uneingeschränkt nutzbar):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der Addition der nachfolgend aufgeführten gewichtsspezifisch zur Verfügung stehenden Teilflächen</t>
        </r>
      </text>
    </comment>
    <comment ref="I41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i 10: Planbefestigt mit Minimaleinstreu: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Minimaleinstreu: mindestens 20 g Stroh je Tier und Tag.</t>
        </r>
      </text>
    </comment>
    <comment ref="I42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i 11: Planbefestigt mit verformbarer Gummimatte: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Gummimatte: Eindruck der Klaue auf Oberfläche muss deutlich erkennbar sein.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G7" authorId="0" shapeId="0" xr:uid="{00000000-0006-0000-0400-000001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7" authorId="0" shapeId="0" xr:uid="{00000000-0006-0000-0400-000002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C7" authorId="0" shapeId="0" xr:uid="{00000000-0006-0000-0400-000003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N7" authorId="0" shapeId="0" xr:uid="{00000000-0006-0000-0400-000004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G62" authorId="0" shapeId="0" xr:uid="{00000000-0006-0000-0400-000005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R62" authorId="0" shapeId="0" xr:uid="{00000000-0006-0000-0400-000006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C62" authorId="0" shapeId="0" xr:uid="{00000000-0006-0000-0400-000007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  <comment ref="AN62" authorId="0" shapeId="0" xr:uid="{00000000-0006-0000-0400-000008000000}">
      <text>
        <r>
          <rPr>
            <sz val="8"/>
            <color indexed="81"/>
            <rFont val="Tahoma"/>
            <family val="2"/>
          </rPr>
          <t>wie Futtertröge, Beschäftigungsautomaten u.w.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Müller, Richard (LEL)</author>
  </authors>
  <commentList>
    <comment ref="L13" authorId="0" shapeId="0" xr:uid="{00000000-0006-0000-0500-000001000000}">
      <text>
        <r>
          <rPr>
            <sz val="8"/>
            <color indexed="81"/>
            <rFont val="Tahoma"/>
            <family val="2"/>
          </rPr>
          <t>Es ist der Ausstallgewichtsbereich auszufüllen mit der Summenzahl beider Gewichtsbereiche, bei welchem die Mehrzahl der Tiere ausgestallt wird.
Die jeweiligen Haltungsvorgaben werden eingehalten.</t>
        </r>
      </text>
    </comment>
    <comment ref="G1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Nutzbare Stallfläche gesamt (uneingeschränkt nutzbar):</t>
        </r>
        <r>
          <rPr>
            <sz val="8"/>
            <color indexed="81"/>
            <rFont val="Tahoma"/>
            <family val="2"/>
          </rPr>
          <t xml:space="preserve">
Die gesamte Fläche des Stalles für die vorgesehene Maßnahme, welche von den Tieren uneingeschränkt genutzt beziehungsweise ohne Behinderung über- oder unterquert werden kann. Die nutzbare Stallgrundfläche (gesamt) ergibt sich aus der Addition der nachfolgend aufgeführten gewichtsspezifisch zur Verfügung stehenden Teilflächen</t>
        </r>
      </text>
    </comment>
    <comment ref="I53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 10: Planbefestigt mit Minimaleinstreu:</t>
        </r>
        <r>
          <rPr>
            <sz val="8"/>
            <color indexed="81"/>
            <rFont val="Tahoma"/>
            <family val="2"/>
          </rPr>
          <t xml:space="preserve">
Boden darf bis zu 3 % Perforation aufweisen und/oder leichtes Gefälle haben. Minimaleinstreu: mindestens 20 g Stroh je Tier und Tag.</t>
        </r>
      </text>
    </comment>
    <comment ref="I54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 12: Alternativ: planbefestigt mit Einstreu:</t>
        </r>
        <r>
          <rPr>
            <sz val="8"/>
            <color indexed="81"/>
            <rFont val="Tahoma"/>
            <family val="2"/>
          </rPr>
          <t xml:space="preserve">
Liegebereich muss ganzflächig mit Stroh (Strohmatte) bedeckt sein.</t>
        </r>
      </text>
    </comment>
  </commentList>
</comments>
</file>

<file path=xl/sharedStrings.xml><?xml version="1.0" encoding="utf-8"?>
<sst xmlns="http://schemas.openxmlformats.org/spreadsheetml/2006/main" count="650" uniqueCount="218">
  <si>
    <t>davon</t>
  </si>
  <si>
    <t>bis 50 kg</t>
  </si>
  <si>
    <t>50 bis 120 kg</t>
  </si>
  <si>
    <t>über 120 kg</t>
  </si>
  <si>
    <t>Stck.</t>
  </si>
  <si>
    <t>Summe geplante Tiere für die Erzeugung</t>
  </si>
  <si>
    <t>Umtr.</t>
  </si>
  <si>
    <t>geplante Erzeugung Tiere im Kalenderjahr</t>
  </si>
  <si>
    <t>Liegefläche</t>
  </si>
  <si>
    <t>ja</t>
  </si>
  <si>
    <t>nein</t>
  </si>
  <si>
    <t>Beschäftigung</t>
  </si>
  <si>
    <t>Kühlpad</t>
  </si>
  <si>
    <t>Hochdruckbefeuchtung</t>
  </si>
  <si>
    <t>Unterflurzuluft</t>
  </si>
  <si>
    <t>Anlagen</t>
  </si>
  <si>
    <t>Lageplan (Bereich Maßnahme ersichtlich)</t>
  </si>
  <si>
    <t>Auslauf</t>
  </si>
  <si>
    <t>1.</t>
  </si>
  <si>
    <t>2.</t>
  </si>
  <si>
    <t>3.</t>
  </si>
  <si>
    <t>4.</t>
  </si>
  <si>
    <t>5.</t>
  </si>
  <si>
    <t>6.</t>
  </si>
  <si>
    <t>7.</t>
  </si>
  <si>
    <t>Bearbeitungs-spalte</t>
  </si>
  <si>
    <t>Datum</t>
  </si>
  <si>
    <t xml:space="preserve">alternativ: Einstreu im Liegebereich mit Langstroh (&gt; 5 cm) (Festmist) </t>
  </si>
  <si>
    <t>Niederdruckbefeuchtung im zentralen Zuluftbereich</t>
  </si>
  <si>
    <t>Boden-/Wand-/Deckenkühlung</t>
  </si>
  <si>
    <t>Beschäftigungsautomat mit Stroh*</t>
  </si>
  <si>
    <t>8.</t>
  </si>
  <si>
    <t>aufgehängtes organisches Beschäftigungsmaterial**</t>
  </si>
  <si>
    <t>Stall- und Buchtenpläne mit Belegungszahlen (für Maßnahme)</t>
  </si>
  <si>
    <t>Offenfrontstall</t>
  </si>
  <si>
    <t xml:space="preserve">Name, Ort </t>
  </si>
  <si>
    <t xml:space="preserve">Unternehmens-Nr. </t>
  </si>
  <si>
    <t xml:space="preserve">                      </t>
  </si>
  <si>
    <t xml:space="preserve"> automatisierte Berechnung</t>
  </si>
  <si>
    <t xml:space="preserve"> manuelle Eingabe</t>
  </si>
  <si>
    <r>
      <t>m</t>
    </r>
    <r>
      <rPr>
        <vertAlign val="superscript"/>
        <sz val="10"/>
        <color indexed="8"/>
        <rFont val="Arial"/>
        <family val="2"/>
      </rPr>
      <t>2</t>
    </r>
  </si>
  <si>
    <t>Sonstiges:</t>
  </si>
  <si>
    <t>Handzeichen</t>
  </si>
  <si>
    <t xml:space="preserve"> Antragsteller </t>
  </si>
  <si>
    <t xml:space="preserve"> * für jeden beantragten Stall ist ein Formblatt auszufüllen</t>
  </si>
  <si>
    <t>Gesamtbewertung des LRA</t>
  </si>
  <si>
    <r>
      <t xml:space="preserve"> Stall Nr.</t>
    </r>
    <r>
      <rPr>
        <b/>
        <vertAlign val="superscript"/>
        <sz val="11"/>
        <color indexed="8"/>
        <rFont val="Arial"/>
        <family val="2"/>
      </rPr>
      <t xml:space="preserve"> *</t>
    </r>
  </si>
  <si>
    <r>
      <t xml:space="preserve">Unterstützung der Thermoregulation (Kühlung) </t>
    </r>
    <r>
      <rPr>
        <sz val="11"/>
        <color indexed="8"/>
        <rFont val="Arial"/>
        <family val="2"/>
      </rPr>
      <t xml:space="preserve"> (mind. 1 Angabe erforderlich)</t>
    </r>
  </si>
  <si>
    <t>(= Summe Nettobuchtenfläche)</t>
  </si>
  <si>
    <t xml:space="preserve">uneingeschränkt nutzbare Stallfläche gesamt </t>
  </si>
  <si>
    <t>Vorgabe je Tier</t>
  </si>
  <si>
    <t xml:space="preserve">aufgeteilt nach </t>
  </si>
  <si>
    <t>Gewichtsbereichen</t>
  </si>
  <si>
    <r>
      <rPr>
        <b/>
        <sz val="10"/>
        <color indexed="8"/>
        <rFont val="Arial"/>
        <family val="2"/>
      </rPr>
      <t>Innenfläche</t>
    </r>
    <r>
      <rPr>
        <sz val="10"/>
        <color indexed="8"/>
        <rFont val="Calibri"/>
        <family val="2"/>
      </rPr>
      <t xml:space="preserve"> gesamt i</t>
    </r>
    <r>
      <rPr>
        <vertAlign val="superscript"/>
        <sz val="10"/>
        <color indexed="8"/>
        <rFont val="Calibri"/>
        <family val="2"/>
      </rPr>
      <t>2</t>
    </r>
  </si>
  <si>
    <t>Auslauf ins Freie</t>
  </si>
  <si>
    <t xml:space="preserve"> *mind. 1 Platz je 12 Tiere,   ** mind. 2 Elemente je 12 Tiere</t>
  </si>
  <si>
    <r>
      <t xml:space="preserve">Unterstützung der Thermoregulation (Kühlung) 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(mind. 1 Angabe erforderlich)</t>
    </r>
  </si>
  <si>
    <t xml:space="preserve"> Berechnetes Feld</t>
  </si>
  <si>
    <t>Hinweise zu den Arbeitsblättern der FAKT-Tierwohlmaßnahmen</t>
  </si>
  <si>
    <t xml:space="preserve"> Eingabefeld, ungeschützt</t>
  </si>
  <si>
    <t>Mit den TAB-Taste kann von Eingabe- zu Eingabefeld gesprungen werden.</t>
  </si>
  <si>
    <t>Für jeden beantragten Stall ist ein Formblatt auszufüllen.</t>
  </si>
  <si>
    <t xml:space="preserve"> Kommentar oder Infofeld mit Erläuterungen</t>
  </si>
  <si>
    <t>Nutzbare Stallfläche gesamt (uneingeschränkt nutzbar):</t>
  </si>
  <si>
    <t xml:space="preserve">i 1: </t>
  </si>
  <si>
    <t xml:space="preserve">i 2: </t>
  </si>
  <si>
    <t xml:space="preserve">i 3: </t>
  </si>
  <si>
    <t xml:space="preserve">Die gesamte Fläche des Stalles für die vorgesehene Maßnahme, welche von den Tieren uneingeschränkt genutzt </t>
  </si>
  <si>
    <t xml:space="preserve">beziehungsweise ohne Behinderung über- oder unterquert werden kann. Die nutzbare Stallgrundfläche (gesamt) </t>
  </si>
  <si>
    <t xml:space="preserve">i 4: </t>
  </si>
  <si>
    <t xml:space="preserve">i 5: </t>
  </si>
  <si>
    <t xml:space="preserve">i 7: </t>
  </si>
  <si>
    <t>Planbefestigt mit Minimaleinstreu:</t>
  </si>
  <si>
    <t>Planbefestigt mit verformbarer Gummimatte:</t>
  </si>
  <si>
    <t>Liegebereich muss ganzflächig mit Stroh (Strohmatte) bedeckt sein.</t>
  </si>
  <si>
    <t>Alternativ: planbefestigt mit Einstreu:</t>
  </si>
  <si>
    <t>Beachten Sie bitte auch die Hinweise zu den einzelnen Eingabefeldern unter den Kommentaren</t>
  </si>
  <si>
    <t>Einweichanlage (nur in frei belüfteten Systemen)</t>
  </si>
  <si>
    <t xml:space="preserve">Boden darf bis zu 3 % Perforation aufweisen und/oder leichtes Gefälle haben. </t>
  </si>
  <si>
    <t>Minimaleinstreu: mindestens 20 g Stroh je Tier und Tag.</t>
  </si>
  <si>
    <t>Boden darf bis zu 3 % Perforation aufweisen und/oder leichtes Gefälle haben.</t>
  </si>
  <si>
    <t>Gummimatte: Eindruck der Klaue auf Oberfläche muss deutlich erkennbar sein.</t>
  </si>
  <si>
    <t>Verfahren</t>
  </si>
  <si>
    <t xml:space="preserve"> Buchtenendbelegung Einstallung</t>
  </si>
  <si>
    <t xml:space="preserve"> Umstallmanagement von </t>
  </si>
  <si>
    <t xml:space="preserve"> Vor- und Hauptmast</t>
  </si>
  <si>
    <t xml:space="preserve">Buchtengenaue Ermittlung der Tierplätze nach den FAKT-Vorgaben  </t>
  </si>
  <si>
    <t>Vormast (bis 50 kg)</t>
  </si>
  <si>
    <t>2) Liegefläche</t>
  </si>
  <si>
    <t>3) Innenfläche</t>
  </si>
  <si>
    <t>4) Auslauffläche</t>
  </si>
  <si>
    <t xml:space="preserve">Länge </t>
  </si>
  <si>
    <t>Breite</t>
  </si>
  <si>
    <t>Bruttofläche</t>
  </si>
  <si>
    <t>Tierzahl je Bucht</t>
  </si>
  <si>
    <t>Bucht Nr.</t>
  </si>
  <si>
    <t>Netto-buchtenfläche</t>
  </si>
  <si>
    <t xml:space="preserve"> 1) Nettofläche</t>
  </si>
  <si>
    <t xml:space="preserve"> m²</t>
  </si>
  <si>
    <t xml:space="preserve">Fläche / Tier </t>
  </si>
  <si>
    <t>[m²]</t>
  </si>
  <si>
    <t>[m]</t>
  </si>
  <si>
    <t>[Stück]</t>
  </si>
  <si>
    <t xml:space="preserve">abzüglich Einbauten </t>
  </si>
  <si>
    <t xml:space="preserve"> Nettobuchtenfläche und Tierzahl</t>
  </si>
  <si>
    <t>Endmast 50 bis 120 kg</t>
  </si>
  <si>
    <t>Endmast über 120 kg</t>
  </si>
  <si>
    <t>Die Ermittlung der Flächen kann entweder direkt im Arbeitsblatt &lt;Schweine Einstieg&gt; bzw.</t>
  </si>
  <si>
    <t xml:space="preserve">&lt;Schweine Premium&gt; erfolgen oder mit Hilfe der Einzelbuchtenberechnung in den Arbeitsblättern </t>
  </si>
  <si>
    <t>&lt;Detail Einstieg Schweinemast&gt; bzw. &lt;Detail Premium Schweinemast&gt;.</t>
  </si>
  <si>
    <r>
      <t xml:space="preserve"> Ausstallung von Tieren schwerer und leichter als 120 kg </t>
    </r>
    <r>
      <rPr>
        <b/>
        <sz val="10"/>
        <color indexed="8"/>
        <rFont val="Arial"/>
        <family val="2"/>
      </rPr>
      <t>i</t>
    </r>
    <r>
      <rPr>
        <b/>
        <vertAlign val="superscript"/>
        <sz val="10"/>
        <color indexed="8"/>
        <rFont val="Arial"/>
        <family val="2"/>
      </rPr>
      <t>13</t>
    </r>
  </si>
  <si>
    <t>Ausstallung von Tieren schwerer und leichter als 120 kg</t>
  </si>
  <si>
    <t xml:space="preserve">Es ist der Ausstallgewichtsbereich auszufüllen mit der Summenzahl beider Gewichtsbereiche, </t>
  </si>
  <si>
    <t>Geplante Umtriebe im Kalenderjahr:</t>
  </si>
  <si>
    <t>bei welchem die Mehrzahl der Tiere ausgestallt wird. Die jeweiligen Haltungsvorgaben werden eingehalten.</t>
  </si>
  <si>
    <t xml:space="preserve"> </t>
  </si>
  <si>
    <t>Änderungsnachweis</t>
  </si>
  <si>
    <t>Version 1.4 vom 10.11.2017</t>
  </si>
  <si>
    <t>Zelle</t>
  </si>
  <si>
    <t>A/B 60</t>
  </si>
  <si>
    <t>neu: Kommentar i14</t>
  </si>
  <si>
    <t>Arbeitsblatt</t>
  </si>
  <si>
    <t>Erläuterungen</t>
  </si>
  <si>
    <t>Einstieg</t>
  </si>
  <si>
    <t>J 36</t>
  </si>
  <si>
    <t>O 37</t>
  </si>
  <si>
    <t>überschreibbar; Kommentar</t>
  </si>
  <si>
    <t>O 34</t>
  </si>
  <si>
    <t>Summe aller drei Gewichtsbereiche</t>
  </si>
  <si>
    <t>zuvor Minimum aus Nettobuchtenfläche und Liegefläche je Gewichtsbereich</t>
  </si>
  <si>
    <t>Premium</t>
  </si>
  <si>
    <t>J 48</t>
  </si>
  <si>
    <t>O 49</t>
  </si>
  <si>
    <t>O 46</t>
  </si>
  <si>
    <t>zuvor Minimum aus Nettobuchtenfläche, Liegefläche, Innenfläche und Auslauffläche je Gewichtsbereich</t>
  </si>
  <si>
    <t xml:space="preserve">Bei Buchtenendbelegung ist eine maximale Umtriebszahl von 4, bei Umstallmanagement ist eine maximale </t>
  </si>
  <si>
    <t>Umtriebszahl von 5 möglich.</t>
  </si>
  <si>
    <t>Buchtenendbelegung Einstallung</t>
  </si>
  <si>
    <t>Multiplikatorfläche</t>
  </si>
  <si>
    <t>Multiplikator-Tierzahl</t>
  </si>
  <si>
    <t>Tränke</t>
  </si>
  <si>
    <t>je 24 Tiere min. 1 Platz zum Saufen aus offener Fläche</t>
  </si>
  <si>
    <t xml:space="preserve">- FAKT II G2 - </t>
  </si>
  <si>
    <t>Erläuterungen zum Arbeitsblatt Antrag Tierwohl Mastschweine FAKT II G2</t>
  </si>
  <si>
    <t>beziehungsweise in den Arbeitsblättern &lt;Schweine Erläuterungen&gt;</t>
  </si>
  <si>
    <t>Anzahl Tiere pro Bucht</t>
  </si>
  <si>
    <t>Abweichende Belegung pro Bucht:</t>
  </si>
  <si>
    <t>Summe Tierplätze</t>
  </si>
  <si>
    <t>Summe Tierplätze:</t>
  </si>
  <si>
    <t>tatsächlich gehaltene Tiere pro Bucht</t>
  </si>
  <si>
    <t>Tiere gesamt</t>
  </si>
  <si>
    <t>Summe Vormastplätze:</t>
  </si>
  <si>
    <t>Summe Endmastplätze:</t>
  </si>
  <si>
    <r>
      <rPr>
        <b/>
        <sz val="10"/>
        <color indexed="8"/>
        <rFont val="Arial"/>
        <family val="2"/>
      </rPr>
      <t>Auslauffläche</t>
    </r>
    <r>
      <rPr>
        <sz val="10"/>
        <color indexed="8"/>
        <rFont val="Calibri"/>
        <family val="2"/>
      </rPr>
      <t xml:space="preserve"> gesamt i</t>
    </r>
    <r>
      <rPr>
        <vertAlign val="superscript"/>
        <sz val="10"/>
        <color indexed="8"/>
        <rFont val="Calibri"/>
        <family val="2"/>
      </rPr>
      <t>2</t>
    </r>
  </si>
  <si>
    <r>
      <t>nutzbare Stallfläche gesamt i</t>
    </r>
    <r>
      <rPr>
        <b/>
        <vertAlign val="superscript"/>
        <sz val="11"/>
        <color indexed="8"/>
        <rFont val="Arial"/>
        <family val="2"/>
      </rPr>
      <t>1</t>
    </r>
  </si>
  <si>
    <t>(= Summe aller Nettobuchtenflächen)</t>
  </si>
  <si>
    <t>Übersicht Flächen und Tierplätze (rechnerisch!)</t>
  </si>
  <si>
    <t>Mastplätze gesamt</t>
  </si>
  <si>
    <t>Nettobuchtenfläche und Tierzahl</t>
  </si>
  <si>
    <t>Endmast</t>
  </si>
  <si>
    <t>Bitte Verfahren wählen:</t>
  </si>
  <si>
    <t>Bitte verfahren wählen:</t>
  </si>
  <si>
    <t xml:space="preserve"> 1) Nettofläche (Innenfläche + Auslauffläche)</t>
  </si>
  <si>
    <t xml:space="preserve">Anzahl gleicher Buchten </t>
  </si>
  <si>
    <t>Anzahl gleicher Buchten</t>
  </si>
  <si>
    <t>Tierplatzzahlen Vormast</t>
  </si>
  <si>
    <t>Tierplatzzahlen Endmast</t>
  </si>
  <si>
    <t>rechnerisch ermittelte Tierezahl pro Bucht</t>
  </si>
  <si>
    <t>Hinweis: Bitte wählen Sie ein Verfahren aus!</t>
  </si>
  <si>
    <t>ergibt sich aus der Addition der Buchtenflächen von Vor- und Hauptmast.</t>
  </si>
  <si>
    <r>
      <rPr>
        <b/>
        <sz val="10"/>
        <color indexed="8"/>
        <rFont val="Arial"/>
        <family val="2"/>
      </rPr>
      <t>Nettofläche</t>
    </r>
    <r>
      <rPr>
        <sz val="10"/>
        <color indexed="8"/>
        <rFont val="Calibri"/>
        <family val="2"/>
      </rPr>
      <t xml:space="preserve"> i</t>
    </r>
    <r>
      <rPr>
        <vertAlign val="superscript"/>
        <sz val="10"/>
        <color indexed="8"/>
        <rFont val="Calibri"/>
        <family val="2"/>
      </rPr>
      <t>2</t>
    </r>
  </si>
  <si>
    <t>vorgaben je Tier rechnerisch die möglichen Stallplätze je Gewichtsbereich ermittelt werden.</t>
  </si>
  <si>
    <t>Tierplätze:</t>
  </si>
  <si>
    <t>Auf Basis der angegebenen Flächen können mit Hilfe der jeweils hier zugehörigen Flächen-</t>
  </si>
  <si>
    <t>Nettofläche / Liegefläche / Innenfläche / Auslauffläche:</t>
  </si>
  <si>
    <t>Hier werden, differenziert nach den Gewichtsbereichen, die jeweiligen Flächen ausgegeben.</t>
  </si>
  <si>
    <t>Die Flächenangaben ergeben sich aus den Angeben im Blatt "Detail Schweine Einstieg bzw Premium".</t>
  </si>
  <si>
    <r>
      <rPr>
        <b/>
        <sz val="10"/>
        <color indexed="8"/>
        <rFont val="Arial"/>
        <family val="2"/>
      </rPr>
      <t>Liegefläche</t>
    </r>
    <r>
      <rPr>
        <sz val="10"/>
        <color indexed="8"/>
        <rFont val="Calibri"/>
        <family val="2"/>
      </rPr>
      <t xml:space="preserve"> i</t>
    </r>
    <r>
      <rPr>
        <vertAlign val="superscript"/>
        <sz val="10"/>
        <color indexed="8"/>
        <rFont val="Calibri"/>
        <family val="2"/>
      </rPr>
      <t>2</t>
    </r>
  </si>
  <si>
    <r>
      <t>Tierplätze   i</t>
    </r>
    <r>
      <rPr>
        <vertAlign val="superscript"/>
        <sz val="10"/>
        <color theme="1"/>
        <rFont val="Arial"/>
        <family val="2"/>
      </rPr>
      <t>3</t>
    </r>
  </si>
  <si>
    <r>
      <t>Tierplätze i</t>
    </r>
    <r>
      <rPr>
        <vertAlign val="superscript"/>
        <sz val="10"/>
        <color theme="1"/>
        <rFont val="Arial"/>
        <family val="2"/>
      </rPr>
      <t>3</t>
    </r>
  </si>
  <si>
    <r>
      <t>Vormastplätze tatsächlich i</t>
    </r>
    <r>
      <rPr>
        <vertAlign val="superscript"/>
        <sz val="10"/>
        <color indexed="8"/>
        <rFont val="Arial"/>
        <family val="2"/>
      </rPr>
      <t>4</t>
    </r>
  </si>
  <si>
    <r>
      <t>Endmastplätze tatsächlich i</t>
    </r>
    <r>
      <rPr>
        <vertAlign val="superscript"/>
        <sz val="10"/>
        <color theme="1"/>
        <rFont val="Arial"/>
        <family val="2"/>
      </rPr>
      <t>5</t>
    </r>
  </si>
  <si>
    <t>Vormstplätze tatsächlich</t>
  </si>
  <si>
    <t>Endmastplätze tatsächlich:</t>
  </si>
  <si>
    <t>Hier steht die Summe aller Vormastplätze nach einem möglichen Abzug von Tierplätzen durch den Antragsteller</t>
  </si>
  <si>
    <t>Hier steht die Summe aller Endmastplätze nach einem möglichen Abzug von Tierplätzen durch den Antragsteller</t>
  </si>
  <si>
    <t xml:space="preserve">i 6 </t>
  </si>
  <si>
    <r>
      <t>geplante Umtriebe im Kalenderjahr  i</t>
    </r>
    <r>
      <rPr>
        <vertAlign val="superscript"/>
        <sz val="10"/>
        <color indexed="8"/>
        <rFont val="Arial"/>
        <family val="2"/>
      </rPr>
      <t>6</t>
    </r>
  </si>
  <si>
    <t>i 8:</t>
  </si>
  <si>
    <t>i 9:</t>
  </si>
  <si>
    <t>i 10:</t>
  </si>
  <si>
    <r>
      <t>planbefestigt mit Minimaleinstreu i</t>
    </r>
    <r>
      <rPr>
        <vertAlign val="superscript"/>
        <sz val="10"/>
        <color indexed="8"/>
        <rFont val="Arial"/>
        <family val="2"/>
      </rPr>
      <t>7</t>
    </r>
  </si>
  <si>
    <r>
      <t>planbefestigt mit verformbarer Gummimatte i</t>
    </r>
    <r>
      <rPr>
        <vertAlign val="superscript"/>
        <sz val="10"/>
        <color indexed="8"/>
        <rFont val="Arial"/>
        <family val="2"/>
      </rPr>
      <t>8</t>
    </r>
  </si>
  <si>
    <r>
      <t xml:space="preserve"> Ausstallung von Tieren schwerer und leichter als 120 kg </t>
    </r>
    <r>
      <rPr>
        <b/>
        <sz val="10"/>
        <color indexed="8"/>
        <rFont val="Arial"/>
        <family val="2"/>
      </rPr>
      <t>i</t>
    </r>
    <r>
      <rPr>
        <b/>
        <vertAlign val="superscript"/>
        <sz val="10"/>
        <color indexed="8"/>
        <rFont val="Arial"/>
        <family val="2"/>
      </rPr>
      <t>10</t>
    </r>
  </si>
  <si>
    <t xml:space="preserve">Tierplatzahlen Vormast: </t>
  </si>
  <si>
    <t xml:space="preserve">Tierplatzahlen Endmast: </t>
  </si>
  <si>
    <t>nutzbare Stallfläche gesamt</t>
  </si>
  <si>
    <r>
      <t>planbefestigt (ggf. mit Gefälle oder Drainage) i</t>
    </r>
    <r>
      <rPr>
        <vertAlign val="superscript"/>
        <sz val="10"/>
        <color indexed="8"/>
        <rFont val="Arial"/>
        <family val="2"/>
      </rPr>
      <t>7</t>
    </r>
  </si>
  <si>
    <t xml:space="preserve">Liegefläche </t>
  </si>
  <si>
    <r>
      <t>Einstreu (Langstroh o.Ä. &gt; 5cm) i</t>
    </r>
    <r>
      <rPr>
        <vertAlign val="superscript"/>
        <sz val="10"/>
        <color indexed="8"/>
        <rFont val="Arial"/>
        <family val="2"/>
      </rPr>
      <t>9</t>
    </r>
  </si>
  <si>
    <t>Langstroh oder Ähnliches</t>
  </si>
  <si>
    <t>9.</t>
  </si>
  <si>
    <t>Version 8.1</t>
  </si>
  <si>
    <t>Version 8</t>
  </si>
  <si>
    <t>Gesammtsumme unverändert!</t>
  </si>
  <si>
    <t xml:space="preserve">Anpassung der Summen 1) und 2) in "Detail Schweine Einstieg", </t>
  </si>
  <si>
    <t>exemplarischer Möblierungsplan Bucht</t>
  </si>
  <si>
    <t xml:space="preserve">Die Fördervoraussetzungen und antragsbegründenden Anlagen wurden geprüft und die vorgelegten Unterlagen sind plausibel.. </t>
  </si>
  <si>
    <t>Die Fördervoraussetzungen und /oder antragsbegründenden Anlagen für die Maßnahme sind nicht erfüllt. Der Antrag ist abzulehnen.</t>
  </si>
  <si>
    <t>Version 8.2</t>
  </si>
  <si>
    <t>Anpassung des Abzeichungskreuzes "Gesamtbewertung das LRA"</t>
  </si>
  <si>
    <t>Stand: FAKT II G2 - Version 8.2, 18.02.2026</t>
  </si>
  <si>
    <t>Mit der Einreichung über FIONA bestätige ich die Richtigkeit der Angaben in diesem Formular. Die</t>
  </si>
  <si>
    <t>Einreichung über FIONA ersetzt die Unterschrift. Erfolgt die Einreichung des Formulars ausnahms-</t>
  </si>
  <si>
    <t>weise aus technischen Gründen in Papierform bei der zuständigen Behörde, ist das Formular zu</t>
  </si>
  <si>
    <t>unterschreiben.</t>
  </si>
  <si>
    <t>Erklärung des Antragstellers:</t>
  </si>
  <si>
    <t>Text "Erklärung des Antragstellers" eingefügt.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</si>
</sst>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"/>
    <numFmt numFmtId="167" formatCode="_-* #,##0\ _€_-;\-* #,##0\ _€_-;_-* &quot;-&quot;??\ _€_-;_-@_-"/>
    <numFmt numFmtId="168" formatCode="#,##0_ ;\-#,##0\ 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b/>
      <vertAlign val="superscript"/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2"/>
      <color theme="4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theme="1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21" fillId="0" borderId="0"/>
    <xf numFmtId="0" fontId="11" fillId="0" borderId="0"/>
    <xf numFmtId="0" fontId="2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1" fillId="0" borderId="0"/>
    <xf numFmtId="164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63">
    <xf numFmtId="0" fontId="0" fillId="0" borderId="0" xfId="0"/>
    <xf numFmtId="0" fontId="22" fillId="0" borderId="0" xfId="14" applyFont="1" applyAlignment="1" applyProtection="1">
      <alignment vertical="center"/>
      <protection locked="0"/>
    </xf>
    <xf numFmtId="0" fontId="24" fillId="2" borderId="1" xfId="14" applyFont="1" applyFill="1" applyBorder="1" applyAlignment="1" applyProtection="1">
      <alignment horizontal="center" vertical="center"/>
      <protection locked="0"/>
    </xf>
    <xf numFmtId="0" fontId="22" fillId="2" borderId="1" xfId="14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2" borderId="1" xfId="0" applyFont="1" applyFill="1" applyBorder="1"/>
    <xf numFmtId="0" fontId="28" fillId="3" borderId="1" xfId="0" applyFont="1" applyFill="1" applyBorder="1"/>
    <xf numFmtId="0" fontId="29" fillId="0" borderId="0" xfId="0" applyFont="1"/>
    <xf numFmtId="0" fontId="30" fillId="0" borderId="0" xfId="0" applyFont="1"/>
    <xf numFmtId="0" fontId="22" fillId="0" borderId="0" xfId="14" applyFont="1" applyAlignment="1" applyProtection="1">
      <alignment vertical="center"/>
    </xf>
    <xf numFmtId="0" fontId="24" fillId="0" borderId="2" xfId="14" applyFont="1" applyBorder="1" applyAlignment="1" applyProtection="1">
      <alignment horizontal="left" vertical="center"/>
    </xf>
    <xf numFmtId="0" fontId="24" fillId="0" borderId="3" xfId="14" applyFont="1" applyBorder="1" applyAlignment="1" applyProtection="1">
      <alignment vertical="center"/>
    </xf>
    <xf numFmtId="0" fontId="24" fillId="0" borderId="3" xfId="14" applyFont="1" applyFill="1" applyBorder="1" applyAlignment="1" applyProtection="1">
      <alignment horizontal="right" vertical="center"/>
    </xf>
    <xf numFmtId="0" fontId="22" fillId="0" borderId="3" xfId="14" applyFont="1" applyBorder="1" applyAlignment="1" applyProtection="1">
      <alignment vertical="center"/>
    </xf>
    <xf numFmtId="0" fontId="24" fillId="0" borderId="3" xfId="14" applyFont="1" applyFill="1" applyBorder="1" applyAlignment="1" applyProtection="1">
      <alignment vertical="center"/>
    </xf>
    <xf numFmtId="0" fontId="24" fillId="0" borderId="0" xfId="14" applyFont="1" applyAlignment="1" applyProtection="1">
      <alignment vertical="center"/>
    </xf>
    <xf numFmtId="0" fontId="30" fillId="0" borderId="4" xfId="14" applyFont="1" applyBorder="1" applyAlignment="1" applyProtection="1">
      <alignment horizontal="left" vertical="center"/>
    </xf>
    <xf numFmtId="0" fontId="24" fillId="0" borderId="0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horizontal="right" vertical="center"/>
    </xf>
    <xf numFmtId="0" fontId="24" fillId="0" borderId="4" xfId="14" applyFont="1" applyBorder="1" applyAlignment="1" applyProtection="1">
      <alignment vertical="center"/>
    </xf>
    <xf numFmtId="0" fontId="24" fillId="0" borderId="0" xfId="14" applyFont="1" applyBorder="1" applyAlignment="1" applyProtection="1">
      <alignment horizontal="right" vertical="center"/>
    </xf>
    <xf numFmtId="0" fontId="22" fillId="0" borderId="0" xfId="14" applyFont="1" applyFill="1" applyBorder="1" applyAlignment="1" applyProtection="1">
      <alignment vertical="center"/>
    </xf>
    <xf numFmtId="0" fontId="30" fillId="0" borderId="4" xfId="14" applyFont="1" applyBorder="1" applyAlignment="1" applyProtection="1">
      <alignment vertical="center"/>
    </xf>
    <xf numFmtId="0" fontId="24" fillId="0" borderId="5" xfId="14" applyFont="1" applyBorder="1" applyAlignment="1" applyProtection="1">
      <alignment vertical="center"/>
    </xf>
    <xf numFmtId="0" fontId="22" fillId="1" borderId="6" xfId="14" applyFont="1" applyFill="1" applyBorder="1" applyAlignment="1" applyProtection="1">
      <alignment vertical="center"/>
    </xf>
    <xf numFmtId="0" fontId="22" fillId="0" borderId="0" xfId="14" applyFont="1" applyFill="1" applyAlignment="1" applyProtection="1">
      <alignment vertical="center"/>
    </xf>
    <xf numFmtId="0" fontId="22" fillId="0" borderId="0" xfId="14" applyFont="1" applyFill="1" applyBorder="1" applyAlignment="1" applyProtection="1">
      <alignment horizontal="left" vertical="center"/>
    </xf>
    <xf numFmtId="49" fontId="30" fillId="0" borderId="4" xfId="14" applyNumberFormat="1" applyFont="1" applyBorder="1" applyAlignment="1" applyProtection="1">
      <alignment horizontal="center" vertical="center"/>
    </xf>
    <xf numFmtId="0" fontId="30" fillId="0" borderId="0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vertical="center"/>
    </xf>
    <xf numFmtId="0" fontId="22" fillId="0" borderId="0" xfId="14" applyFont="1" applyBorder="1" applyAlignment="1" applyProtection="1">
      <alignment horizontal="center" vertical="center"/>
    </xf>
    <xf numFmtId="0" fontId="22" fillId="4" borderId="0" xfId="14" applyFont="1" applyFill="1" applyBorder="1" applyAlignment="1" applyProtection="1">
      <alignment vertical="center"/>
    </xf>
    <xf numFmtId="0" fontId="22" fillId="3" borderId="0" xfId="14" applyFont="1" applyFill="1" applyBorder="1" applyAlignment="1" applyProtection="1">
      <alignment vertical="center"/>
    </xf>
    <xf numFmtId="0" fontId="22" fillId="0" borderId="0" xfId="14" applyFont="1" applyBorder="1" applyAlignment="1" applyProtection="1">
      <alignment horizontal="left" vertical="center"/>
    </xf>
    <xf numFmtId="0" fontId="22" fillId="4" borderId="0" xfId="14" applyFont="1" applyFill="1" applyBorder="1" applyAlignment="1" applyProtection="1">
      <alignment horizontal="left" vertical="center" indent="1"/>
    </xf>
    <xf numFmtId="0" fontId="31" fillId="4" borderId="0" xfId="0" applyFont="1" applyFill="1" applyBorder="1" applyAlignment="1" applyProtection="1">
      <alignment horizontal="right" vertical="center"/>
    </xf>
    <xf numFmtId="0" fontId="22" fillId="0" borderId="4" xfId="14" applyFont="1" applyBorder="1" applyAlignment="1" applyProtection="1">
      <alignment horizontal="center" vertical="center"/>
    </xf>
    <xf numFmtId="0" fontId="22" fillId="0" borderId="0" xfId="14" applyFont="1" applyBorder="1" applyAlignment="1" applyProtection="1">
      <alignment vertical="center" wrapText="1"/>
    </xf>
    <xf numFmtId="0" fontId="22" fillId="0" borderId="1" xfId="14" applyFont="1" applyBorder="1" applyAlignment="1" applyProtection="1">
      <alignment horizontal="center" vertical="center"/>
    </xf>
    <xf numFmtId="0" fontId="22" fillId="0" borderId="7" xfId="14" applyFont="1" applyBorder="1" applyAlignment="1" applyProtection="1">
      <alignment vertical="center"/>
    </xf>
    <xf numFmtId="0" fontId="22" fillId="0" borderId="8" xfId="14" applyFont="1" applyBorder="1" applyAlignment="1" applyProtection="1">
      <alignment vertical="center" wrapText="1"/>
    </xf>
    <xf numFmtId="0" fontId="22" fillId="0" borderId="9" xfId="14" applyFont="1" applyBorder="1" applyAlignment="1" applyProtection="1">
      <alignment horizontal="center" vertical="center"/>
    </xf>
    <xf numFmtId="0" fontId="22" fillId="0" borderId="10" xfId="14" applyFont="1" applyBorder="1" applyAlignment="1" applyProtection="1">
      <alignment horizontal="center" vertical="center"/>
    </xf>
    <xf numFmtId="166" fontId="22" fillId="0" borderId="9" xfId="14" applyNumberFormat="1" applyFont="1" applyBorder="1" applyAlignment="1" applyProtection="1">
      <alignment horizontal="center" vertical="center"/>
    </xf>
    <xf numFmtId="0" fontId="30" fillId="0" borderId="4" xfId="14" applyFont="1" applyBorder="1" applyAlignment="1" applyProtection="1">
      <alignment horizontal="center" vertical="center"/>
    </xf>
    <xf numFmtId="0" fontId="22" fillId="0" borderId="0" xfId="14" applyFont="1" applyFill="1" applyBorder="1" applyAlignment="1" applyProtection="1">
      <alignment horizontal="left" vertical="center" indent="1"/>
    </xf>
    <xf numFmtId="0" fontId="32" fillId="0" borderId="0" xfId="14" applyFont="1" applyFill="1" applyBorder="1" applyAlignment="1" applyProtection="1">
      <alignment horizontal="left" vertical="center" indent="1"/>
    </xf>
    <xf numFmtId="0" fontId="24" fillId="0" borderId="4" xfId="14" applyFont="1" applyBorder="1" applyAlignment="1" applyProtection="1">
      <alignment horizontal="center" vertical="center"/>
    </xf>
    <xf numFmtId="0" fontId="22" fillId="1" borderId="11" xfId="14" applyFont="1" applyFill="1" applyBorder="1" applyAlignment="1" applyProtection="1">
      <alignment horizontal="left" vertical="center"/>
    </xf>
    <xf numFmtId="0" fontId="22" fillId="1" borderId="12" xfId="14" applyFont="1" applyFill="1" applyBorder="1" applyAlignment="1" applyProtection="1">
      <alignment horizontal="left" vertical="center"/>
    </xf>
    <xf numFmtId="0" fontId="22" fillId="1" borderId="13" xfId="14" applyFont="1" applyFill="1" applyBorder="1" applyAlignment="1" applyProtection="1">
      <alignment vertical="center"/>
    </xf>
    <xf numFmtId="0" fontId="22" fillId="1" borderId="4" xfId="14" applyFont="1" applyFill="1" applyBorder="1" applyAlignment="1" applyProtection="1">
      <alignment horizontal="center" vertical="center"/>
    </xf>
    <xf numFmtId="0" fontId="22" fillId="1" borderId="0" xfId="14" applyFont="1" applyFill="1" applyBorder="1" applyAlignment="1" applyProtection="1">
      <alignment horizontal="left" vertical="center"/>
    </xf>
    <xf numFmtId="0" fontId="22" fillId="1" borderId="0" xfId="14" applyFont="1" applyFill="1" applyBorder="1" applyAlignment="1" applyProtection="1">
      <alignment vertical="center"/>
    </xf>
    <xf numFmtId="0" fontId="22" fillId="4" borderId="15" xfId="14" applyFont="1" applyFill="1" applyBorder="1" applyAlignment="1" applyProtection="1">
      <alignment vertical="center"/>
    </xf>
    <xf numFmtId="0" fontId="22" fillId="1" borderId="0" xfId="14" applyFont="1" applyFill="1" applyBorder="1" applyAlignment="1" applyProtection="1">
      <alignment horizontal="center" vertical="center"/>
    </xf>
    <xf numFmtId="0" fontId="22" fillId="1" borderId="17" xfId="14" applyFont="1" applyFill="1" applyBorder="1" applyAlignment="1" applyProtection="1">
      <alignment horizontal="center" vertical="center"/>
    </xf>
    <xf numFmtId="0" fontId="22" fillId="1" borderId="18" xfId="14" applyFont="1" applyFill="1" applyBorder="1" applyAlignment="1" applyProtection="1">
      <alignment horizontal="left" vertical="center" wrapText="1"/>
    </xf>
    <xf numFmtId="0" fontId="22" fillId="1" borderId="18" xfId="14" applyFont="1" applyFill="1" applyBorder="1" applyAlignment="1" applyProtection="1">
      <alignment horizontal="center" vertical="center"/>
    </xf>
    <xf numFmtId="0" fontId="22" fillId="1" borderId="18" xfId="14" applyFont="1" applyFill="1" applyBorder="1" applyAlignment="1" applyProtection="1">
      <alignment vertical="center"/>
    </xf>
    <xf numFmtId="0" fontId="22" fillId="1" borderId="19" xfId="14" applyFont="1" applyFill="1" applyBorder="1" applyAlignment="1" applyProtection="1">
      <alignment vertical="center"/>
    </xf>
    <xf numFmtId="0" fontId="22" fillId="0" borderId="0" xfId="14" applyFont="1" applyBorder="1" applyAlignment="1" applyProtection="1">
      <alignment horizontal="left" vertical="center" indent="2"/>
    </xf>
    <xf numFmtId="0" fontId="22" fillId="0" borderId="5" xfId="14" applyFont="1" applyBorder="1" applyAlignment="1" applyProtection="1">
      <alignment vertical="center"/>
    </xf>
    <xf numFmtId="0" fontId="22" fillId="0" borderId="20" xfId="14" applyFont="1" applyBorder="1" applyAlignment="1" applyProtection="1">
      <alignment horizontal="center" vertical="center"/>
    </xf>
    <xf numFmtId="0" fontId="27" fillId="0" borderId="0" xfId="14" applyFont="1" applyAlignment="1" applyProtection="1">
      <alignment vertical="center"/>
    </xf>
    <xf numFmtId="164" fontId="22" fillId="2" borderId="1" xfId="3" applyFont="1" applyFill="1" applyBorder="1" applyAlignment="1" applyProtection="1">
      <alignment horizontal="center" vertical="center"/>
      <protection locked="0"/>
    </xf>
    <xf numFmtId="167" fontId="22" fillId="3" borderId="1" xfId="3" applyNumberFormat="1" applyFont="1" applyFill="1" applyBorder="1" applyAlignment="1" applyProtection="1">
      <alignment horizontal="center" vertical="center"/>
    </xf>
    <xf numFmtId="164" fontId="22" fillId="2" borderId="1" xfId="3" applyNumberFormat="1" applyFont="1" applyFill="1" applyBorder="1" applyAlignment="1" applyProtection="1">
      <alignment horizontal="center" vertical="center"/>
      <protection locked="0"/>
    </xf>
    <xf numFmtId="167" fontId="22" fillId="0" borderId="1" xfId="14" applyNumberFormat="1" applyFont="1" applyBorder="1" applyAlignment="1" applyProtection="1">
      <alignment vertical="center"/>
    </xf>
    <xf numFmtId="0" fontId="22" fillId="5" borderId="0" xfId="14" applyFont="1" applyFill="1" applyAlignment="1" applyProtection="1">
      <alignment vertical="center"/>
    </xf>
    <xf numFmtId="0" fontId="22" fillId="5" borderId="0" xfId="14" applyFont="1" applyFill="1" applyAlignment="1" applyProtection="1">
      <alignment horizontal="center" vertical="center"/>
    </xf>
    <xf numFmtId="0" fontId="33" fillId="5" borderId="0" xfId="14" applyFont="1" applyFill="1" applyBorder="1" applyAlignment="1" applyProtection="1">
      <alignment vertical="center"/>
    </xf>
    <xf numFmtId="0" fontId="34" fillId="5" borderId="0" xfId="14" applyFont="1" applyFill="1" applyBorder="1" applyAlignment="1" applyProtection="1">
      <alignment vertical="center"/>
    </xf>
    <xf numFmtId="0" fontId="22" fillId="0" borderId="1" xfId="14" applyFont="1" applyBorder="1" applyAlignment="1" applyProtection="1">
      <alignment vertical="center"/>
    </xf>
    <xf numFmtId="0" fontId="35" fillId="0" borderId="0" xfId="0" applyFont="1"/>
    <xf numFmtId="0" fontId="29" fillId="5" borderId="0" xfId="0" applyFont="1" applyFill="1"/>
    <xf numFmtId="167" fontId="28" fillId="0" borderId="21" xfId="3" applyNumberFormat="1" applyFont="1" applyBorder="1"/>
    <xf numFmtId="167" fontId="28" fillId="0" borderId="23" xfId="3" applyNumberFormat="1" applyFont="1" applyBorder="1"/>
    <xf numFmtId="0" fontId="28" fillId="6" borderId="25" xfId="0" applyFont="1" applyFill="1" applyBorder="1" applyAlignment="1">
      <alignment vertical="top" wrapText="1"/>
    </xf>
    <xf numFmtId="0" fontId="28" fillId="6" borderId="26" xfId="0" applyFont="1" applyFill="1" applyBorder="1" applyAlignment="1">
      <alignment horizontal="center" vertical="top" wrapText="1"/>
    </xf>
    <xf numFmtId="0" fontId="28" fillId="5" borderId="0" xfId="0" applyFont="1" applyFill="1"/>
    <xf numFmtId="0" fontId="36" fillId="4" borderId="0" xfId="0" applyFont="1" applyFill="1" applyBorder="1"/>
    <xf numFmtId="0" fontId="30" fillId="4" borderId="0" xfId="0" applyFont="1" applyFill="1" applyBorder="1"/>
    <xf numFmtId="0" fontId="28" fillId="4" borderId="0" xfId="0" applyFont="1" applyFill="1" applyBorder="1"/>
    <xf numFmtId="0" fontId="37" fillId="4" borderId="0" xfId="0" applyFont="1" applyFill="1" applyBorder="1"/>
    <xf numFmtId="0" fontId="28" fillId="6" borderId="27" xfId="0" applyFont="1" applyFill="1" applyBorder="1" applyAlignment="1">
      <alignment vertical="top"/>
    </xf>
    <xf numFmtId="0" fontId="28" fillId="6" borderId="27" xfId="0" applyFont="1" applyFill="1" applyBorder="1" applyAlignment="1">
      <alignment horizontal="center" vertical="top" wrapText="1"/>
    </xf>
    <xf numFmtId="167" fontId="28" fillId="0" borderId="29" xfId="3" applyNumberFormat="1" applyFont="1" applyBorder="1"/>
    <xf numFmtId="0" fontId="28" fillId="0" borderId="31" xfId="0" applyFont="1" applyBorder="1"/>
    <xf numFmtId="0" fontId="30" fillId="0" borderId="31" xfId="0" applyFont="1" applyBorder="1"/>
    <xf numFmtId="0" fontId="28" fillId="0" borderId="32" xfId="0" applyFont="1" applyBorder="1"/>
    <xf numFmtId="0" fontId="30" fillId="0" borderId="33" xfId="0" applyFont="1" applyBorder="1"/>
    <xf numFmtId="0" fontId="28" fillId="4" borderId="0" xfId="0" applyFont="1" applyFill="1" applyBorder="1" applyAlignment="1">
      <alignment horizontal="right"/>
    </xf>
    <xf numFmtId="0" fontId="38" fillId="6" borderId="9" xfId="14" applyFont="1" applyFill="1" applyBorder="1" applyAlignment="1">
      <alignment horizontal="right" vertical="center"/>
    </xf>
    <xf numFmtId="0" fontId="28" fillId="6" borderId="34" xfId="0" applyFont="1" applyFill="1" applyBorder="1" applyAlignment="1">
      <alignment horizontal="center" vertical="top" wrapText="1"/>
    </xf>
    <xf numFmtId="0" fontId="28" fillId="6" borderId="27" xfId="0" applyFont="1" applyFill="1" applyBorder="1" applyAlignment="1">
      <alignment horizontal="center" vertical="top"/>
    </xf>
    <xf numFmtId="0" fontId="28" fillId="6" borderId="26" xfId="0" applyFont="1" applyFill="1" applyBorder="1" applyAlignment="1">
      <alignment horizontal="center" vertical="top"/>
    </xf>
    <xf numFmtId="0" fontId="28" fillId="6" borderId="35" xfId="0" applyFont="1" applyFill="1" applyBorder="1" applyAlignment="1">
      <alignment horizontal="left" vertical="top" wrapText="1"/>
    </xf>
    <xf numFmtId="0" fontId="28" fillId="4" borderId="0" xfId="0" applyFont="1" applyFill="1" applyBorder="1" applyAlignment="1">
      <alignment horizontal="center" vertical="top" wrapText="1"/>
    </xf>
    <xf numFmtId="0" fontId="29" fillId="4" borderId="0" xfId="14" applyFont="1" applyFill="1" applyBorder="1" applyAlignment="1">
      <alignment horizontal="center" vertical="center"/>
    </xf>
    <xf numFmtId="0" fontId="22" fillId="4" borderId="0" xfId="0" applyFont="1" applyFill="1"/>
    <xf numFmtId="166" fontId="38" fillId="6" borderId="9" xfId="14" applyNumberFormat="1" applyFont="1" applyFill="1" applyBorder="1" applyAlignment="1">
      <alignment horizontal="right" vertical="center"/>
    </xf>
    <xf numFmtId="0" fontId="22" fillId="0" borderId="0" xfId="14" applyFont="1" applyBorder="1" applyAlignment="1" applyProtection="1">
      <alignment horizontal="left" vertical="center" indent="1"/>
    </xf>
    <xf numFmtId="0" fontId="24" fillId="0" borderId="0" xfId="14" applyFont="1" applyBorder="1" applyAlignment="1" applyProtection="1">
      <alignment horizontal="left" vertical="center" wrapText="1"/>
    </xf>
    <xf numFmtId="0" fontId="22" fillId="0" borderId="0" xfId="14" applyFont="1" applyAlignment="1" applyProtection="1">
      <alignment horizontal="center" vertical="center"/>
    </xf>
    <xf numFmtId="0" fontId="39" fillId="0" borderId="4" xfId="14" applyFont="1" applyBorder="1" applyAlignment="1" applyProtection="1">
      <alignment horizontal="left" vertical="center"/>
    </xf>
    <xf numFmtId="0" fontId="24" fillId="0" borderId="0" xfId="14" applyFont="1" applyFill="1" applyBorder="1" applyAlignment="1" applyProtection="1">
      <alignment horizontal="left" vertical="center"/>
    </xf>
    <xf numFmtId="0" fontId="24" fillId="0" borderId="0" xfId="14" applyFont="1" applyFill="1" applyBorder="1" applyAlignment="1" applyProtection="1">
      <alignment horizontal="center" vertical="center"/>
    </xf>
    <xf numFmtId="0" fontId="22" fillId="0" borderId="0" xfId="14" applyFont="1" applyFill="1" applyBorder="1" applyAlignment="1" applyProtection="1">
      <alignment horizontal="center" vertical="center"/>
    </xf>
    <xf numFmtId="0" fontId="24" fillId="4" borderId="0" xfId="14" applyFont="1" applyFill="1" applyBorder="1" applyAlignment="1" applyProtection="1">
      <alignment horizontal="right" vertical="center"/>
    </xf>
    <xf numFmtId="0" fontId="32" fillId="0" borderId="4" xfId="14" applyFont="1" applyBorder="1" applyAlignment="1" applyProtection="1">
      <alignment horizontal="left" vertical="center"/>
    </xf>
    <xf numFmtId="0" fontId="22" fillId="0" borderId="1" xfId="14" applyFont="1" applyFill="1" applyBorder="1" applyAlignment="1" applyProtection="1">
      <alignment vertical="center"/>
    </xf>
    <xf numFmtId="0" fontId="22" fillId="0" borderId="37" xfId="14" applyFont="1" applyBorder="1" applyAlignment="1" applyProtection="1">
      <alignment horizontal="left" vertical="center" indent="1"/>
    </xf>
    <xf numFmtId="0" fontId="22" fillId="0" borderId="37" xfId="14" applyFont="1" applyBorder="1" applyAlignment="1" applyProtection="1">
      <alignment vertical="center"/>
    </xf>
    <xf numFmtId="0" fontId="22" fillId="0" borderId="38" xfId="14" applyFont="1" applyBorder="1" applyAlignment="1" applyProtection="1">
      <alignment horizontal="center" vertical="center"/>
    </xf>
    <xf numFmtId="0" fontId="22" fillId="0" borderId="8" xfId="14" applyFont="1" applyBorder="1" applyAlignment="1" applyProtection="1">
      <alignment vertical="center"/>
    </xf>
    <xf numFmtId="164" fontId="28" fillId="2" borderId="24" xfId="3" applyFont="1" applyFill="1" applyBorder="1" applyProtection="1">
      <protection locked="0"/>
    </xf>
    <xf numFmtId="164" fontId="28" fillId="2" borderId="22" xfId="3" applyFont="1" applyFill="1" applyBorder="1" applyProtection="1">
      <protection locked="0"/>
    </xf>
    <xf numFmtId="164" fontId="28" fillId="2" borderId="30" xfId="3" applyFont="1" applyFill="1" applyBorder="1" applyProtection="1">
      <protection locked="0"/>
    </xf>
    <xf numFmtId="0" fontId="28" fillId="0" borderId="0" xfId="0" applyFont="1" applyProtection="1"/>
    <xf numFmtId="0" fontId="28" fillId="4" borderId="0" xfId="0" applyFont="1" applyFill="1" applyBorder="1" applyProtection="1"/>
    <xf numFmtId="0" fontId="22" fillId="0" borderId="0" xfId="14" applyFont="1" applyBorder="1" applyAlignment="1" applyProtection="1">
      <alignment horizontal="center" vertical="center"/>
    </xf>
    <xf numFmtId="0" fontId="22" fillId="0" borderId="7" xfId="14" applyFont="1" applyBorder="1" applyAlignment="1" applyProtection="1">
      <alignment horizontal="center" vertical="center"/>
    </xf>
    <xf numFmtId="0" fontId="22" fillId="0" borderId="0" xfId="14" applyFont="1" applyAlignment="1" applyProtection="1">
      <alignment horizontal="center" vertical="center"/>
    </xf>
    <xf numFmtId="0" fontId="22" fillId="0" borderId="0" xfId="14" applyFont="1" applyBorder="1" applyAlignment="1" applyProtection="1">
      <alignment horizontal="left" vertical="center" indent="1"/>
    </xf>
    <xf numFmtId="0" fontId="22" fillId="4" borderId="0" xfId="14" applyFont="1" applyFill="1" applyBorder="1" applyAlignment="1" applyProtection="1">
      <alignment horizontal="center" vertical="center"/>
    </xf>
    <xf numFmtId="0" fontId="22" fillId="0" borderId="39" xfId="14" applyFont="1" applyBorder="1" applyAlignment="1" applyProtection="1">
      <alignment vertical="center"/>
    </xf>
    <xf numFmtId="0" fontId="22" fillId="0" borderId="40" xfId="14" applyFont="1" applyBorder="1" applyAlignment="1" applyProtection="1">
      <alignment vertical="center"/>
    </xf>
    <xf numFmtId="0" fontId="22" fillId="0" borderId="14" xfId="14" applyFont="1" applyBorder="1" applyAlignment="1" applyProtection="1">
      <alignment vertical="center"/>
    </xf>
    <xf numFmtId="0" fontId="22" fillId="0" borderId="36" xfId="14" applyFont="1" applyBorder="1" applyAlignment="1" applyProtection="1">
      <alignment vertical="center"/>
    </xf>
    <xf numFmtId="0" fontId="23" fillId="0" borderId="0" xfId="14" applyFont="1" applyAlignment="1" applyProtection="1">
      <alignment vertical="center"/>
    </xf>
    <xf numFmtId="0" fontId="22" fillId="4" borderId="14" xfId="14" applyFont="1" applyFill="1" applyBorder="1" applyAlignment="1" applyProtection="1">
      <alignment horizontal="center" vertical="center"/>
    </xf>
    <xf numFmtId="167" fontId="22" fillId="0" borderId="0" xfId="14" applyNumberFormat="1" applyFont="1" applyBorder="1" applyAlignment="1" applyProtection="1">
      <alignment vertical="center"/>
    </xf>
    <xf numFmtId="0" fontId="38" fillId="0" borderId="0" xfId="0" applyFont="1"/>
    <xf numFmtId="0" fontId="30" fillId="7" borderId="7" xfId="0" applyFont="1" applyFill="1" applyBorder="1"/>
    <xf numFmtId="0" fontId="28" fillId="0" borderId="0" xfId="0" applyFont="1" applyAlignment="1">
      <alignment wrapText="1"/>
    </xf>
    <xf numFmtId="0" fontId="30" fillId="7" borderId="7" xfId="0" applyFont="1" applyFill="1" applyBorder="1" applyAlignment="1">
      <alignment wrapText="1"/>
    </xf>
    <xf numFmtId="0" fontId="28" fillId="0" borderId="0" xfId="0" applyFont="1" applyAlignment="1">
      <alignment horizontal="left" wrapText="1"/>
    </xf>
    <xf numFmtId="0" fontId="8" fillId="0" borderId="0" xfId="0" applyFont="1"/>
    <xf numFmtId="0" fontId="40" fillId="0" borderId="0" xfId="0" applyFont="1" applyAlignment="1">
      <alignment vertical="center"/>
    </xf>
    <xf numFmtId="1" fontId="30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0" fillId="0" borderId="0" xfId="0" applyNumberFormat="1" applyFont="1" applyFill="1" applyBorder="1" applyAlignment="1">
      <alignment horizontal="center"/>
    </xf>
    <xf numFmtId="1" fontId="8" fillId="6" borderId="27" xfId="0" applyNumberFormat="1" applyFont="1" applyFill="1" applyBorder="1" applyAlignment="1">
      <alignment horizontal="center" vertical="top" wrapText="1"/>
    </xf>
    <xf numFmtId="1" fontId="8" fillId="6" borderId="26" xfId="0" applyNumberFormat="1" applyFont="1" applyFill="1" applyBorder="1" applyAlignment="1">
      <alignment horizontal="center" vertical="top"/>
    </xf>
    <xf numFmtId="1" fontId="8" fillId="2" borderId="24" xfId="3" applyNumberFormat="1" applyFont="1" applyFill="1" applyBorder="1" applyAlignment="1" applyProtection="1">
      <alignment horizontal="center"/>
      <protection locked="0"/>
    </xf>
    <xf numFmtId="1" fontId="8" fillId="2" borderId="22" xfId="3" applyNumberFormat="1" applyFont="1" applyFill="1" applyBorder="1" applyAlignment="1" applyProtection="1">
      <alignment horizontal="center"/>
      <protection locked="0"/>
    </xf>
    <xf numFmtId="1" fontId="8" fillId="2" borderId="30" xfId="3" applyNumberFormat="1" applyFont="1" applyFill="1" applyBorder="1" applyAlignment="1" applyProtection="1">
      <alignment horizontal="center"/>
      <protection locked="0"/>
    </xf>
    <xf numFmtId="1" fontId="8" fillId="0" borderId="31" xfId="0" applyNumberFormat="1" applyFont="1" applyBorder="1" applyAlignment="1">
      <alignment horizontal="center"/>
    </xf>
    <xf numFmtId="0" fontId="8" fillId="0" borderId="0" xfId="0" applyFont="1" applyProtection="1"/>
    <xf numFmtId="0" fontId="8" fillId="0" borderId="18" xfId="0" applyFont="1" applyFill="1" applyBorder="1" applyAlignment="1" applyProtection="1">
      <alignment horizontal="left" vertical="top" wrapText="1"/>
    </xf>
    <xf numFmtId="0" fontId="8" fillId="6" borderId="0" xfId="0" applyFont="1" applyFill="1" applyBorder="1" applyAlignment="1" applyProtection="1">
      <alignment horizontal="center" vertical="top" wrapText="1"/>
    </xf>
    <xf numFmtId="0" fontId="8" fillId="6" borderId="13" xfId="0" applyFont="1" applyFill="1" applyBorder="1" applyAlignment="1" applyProtection="1">
      <alignment horizontal="center" vertical="top" wrapText="1"/>
    </xf>
    <xf numFmtId="0" fontId="8" fillId="6" borderId="38" xfId="0" applyFont="1" applyFill="1" applyBorder="1" applyAlignment="1" applyProtection="1">
      <alignment horizontal="center" vertical="top" wrapText="1"/>
    </xf>
    <xf numFmtId="0" fontId="8" fillId="6" borderId="15" xfId="0" applyFont="1" applyFill="1" applyBorder="1" applyAlignment="1" applyProtection="1">
      <alignment horizontal="center" vertical="top" wrapText="1"/>
    </xf>
    <xf numFmtId="167" fontId="8" fillId="0" borderId="0" xfId="0" applyNumberFormat="1" applyFont="1" applyFill="1" applyBorder="1" applyAlignment="1" applyProtection="1">
      <alignment horizontal="center"/>
    </xf>
    <xf numFmtId="167" fontId="8" fillId="0" borderId="13" xfId="0" applyNumberFormat="1" applyFont="1" applyFill="1" applyBorder="1" applyAlignment="1" applyProtection="1">
      <alignment horizontal="center"/>
    </xf>
    <xf numFmtId="167" fontId="8" fillId="0" borderId="17" xfId="0" applyNumberFormat="1" applyFont="1" applyFill="1" applyBorder="1" applyAlignment="1" applyProtection="1">
      <alignment horizontal="center"/>
    </xf>
    <xf numFmtId="167" fontId="8" fillId="0" borderId="19" xfId="0" applyNumberFormat="1" applyFont="1" applyFill="1" applyBorder="1" applyAlignment="1" applyProtection="1">
      <alignment horizontal="center"/>
    </xf>
    <xf numFmtId="167" fontId="8" fillId="0" borderId="18" xfId="0" applyNumberFormat="1" applyFont="1" applyFill="1" applyBorder="1" applyAlignment="1" applyProtection="1">
      <alignment horizontal="center"/>
    </xf>
    <xf numFmtId="167" fontId="8" fillId="0" borderId="38" xfId="0" applyNumberFormat="1" applyFont="1" applyFill="1" applyBorder="1" applyAlignment="1" applyProtection="1">
      <alignment horizontal="center"/>
    </xf>
    <xf numFmtId="167" fontId="8" fillId="0" borderId="15" xfId="0" applyNumberFormat="1" applyFont="1" applyFill="1" applyBorder="1" applyAlignment="1" applyProtection="1">
      <alignment horizontal="center"/>
    </xf>
    <xf numFmtId="1" fontId="8" fillId="5" borderId="0" xfId="0" applyNumberFormat="1" applyFont="1" applyFill="1" applyAlignment="1">
      <alignment horizontal="center"/>
    </xf>
    <xf numFmtId="0" fontId="7" fillId="0" borderId="0" xfId="14" applyFont="1" applyAlignment="1" applyProtection="1">
      <alignment vertical="center"/>
    </xf>
    <xf numFmtId="0" fontId="7" fillId="0" borderId="0" xfId="14" applyFont="1" applyBorder="1" applyAlignment="1" applyProtection="1">
      <alignment vertical="center"/>
    </xf>
    <xf numFmtId="0" fontId="7" fillId="0" borderId="0" xfId="14" applyFont="1" applyFill="1" applyBorder="1" applyAlignment="1" applyProtection="1">
      <alignment vertical="center"/>
    </xf>
    <xf numFmtId="0" fontId="7" fillId="0" borderId="0" xfId="14" applyFont="1" applyBorder="1" applyAlignment="1" applyProtection="1">
      <alignment horizontal="center" vertical="center"/>
    </xf>
    <xf numFmtId="0" fontId="7" fillId="0" borderId="0" xfId="14" applyFont="1" applyBorder="1" applyAlignment="1" applyProtection="1">
      <alignment horizontal="right" vertical="center"/>
    </xf>
    <xf numFmtId="0" fontId="7" fillId="4" borderId="0" xfId="14" applyFont="1" applyFill="1" applyBorder="1" applyAlignment="1" applyProtection="1">
      <alignment vertical="center"/>
    </xf>
    <xf numFmtId="0" fontId="7" fillId="1" borderId="6" xfId="14" applyFont="1" applyFill="1" applyBorder="1" applyAlignment="1" applyProtection="1">
      <alignment vertical="center"/>
    </xf>
    <xf numFmtId="0" fontId="7" fillId="0" borderId="4" xfId="14" applyFont="1" applyBorder="1" applyAlignment="1" applyProtection="1">
      <alignment horizontal="center" vertical="center"/>
    </xf>
    <xf numFmtId="0" fontId="7" fillId="0" borderId="0" xfId="14" applyFont="1" applyBorder="1" applyAlignment="1" applyProtection="1">
      <alignment horizontal="left" vertical="center" indent="1"/>
    </xf>
    <xf numFmtId="0" fontId="29" fillId="0" borderId="0" xfId="0" quotePrefix="1" applyFont="1"/>
    <xf numFmtId="0" fontId="7" fillId="0" borderId="0" xfId="14" applyFont="1" applyAlignment="1" applyProtection="1">
      <alignment vertical="center"/>
      <protection locked="0"/>
    </xf>
    <xf numFmtId="0" fontId="22" fillId="0" borderId="5" xfId="14" applyFont="1" applyBorder="1" applyAlignment="1" applyProtection="1">
      <alignment horizontal="center" vertical="center"/>
    </xf>
    <xf numFmtId="4" fontId="22" fillId="3" borderId="16" xfId="14" applyNumberFormat="1" applyFont="1" applyFill="1" applyBorder="1" applyAlignment="1" applyProtection="1">
      <alignment horizontal="center" vertical="center"/>
    </xf>
    <xf numFmtId="164" fontId="22" fillId="3" borderId="9" xfId="3" applyFont="1" applyFill="1" applyBorder="1" applyAlignment="1" applyProtection="1">
      <alignment horizontal="right" vertical="center"/>
    </xf>
    <xf numFmtId="0" fontId="22" fillId="0" borderId="0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center" vertical="center"/>
    </xf>
    <xf numFmtId="0" fontId="22" fillId="0" borderId="0" xfId="14" applyFont="1" applyBorder="1" applyAlignment="1" applyProtection="1">
      <alignment horizontal="left" vertical="center" indent="1"/>
    </xf>
    <xf numFmtId="0" fontId="22" fillId="0" borderId="0" xfId="14" applyFont="1" applyBorder="1" applyAlignment="1" applyProtection="1">
      <alignment horizontal="left" vertical="center" wrapText="1" indent="1"/>
    </xf>
    <xf numFmtId="0" fontId="24" fillId="0" borderId="0" xfId="14" applyFont="1" applyBorder="1" applyAlignment="1" applyProtection="1">
      <alignment horizontal="left" vertical="center" wrapText="1"/>
    </xf>
    <xf numFmtId="167" fontId="22" fillId="0" borderId="0" xfId="14" applyNumberFormat="1" applyFont="1" applyFill="1" applyBorder="1" applyAlignment="1" applyProtection="1">
      <alignment vertical="center"/>
    </xf>
    <xf numFmtId="0" fontId="27" fillId="0" borderId="0" xfId="14" applyFont="1" applyBorder="1" applyAlignment="1" applyProtection="1">
      <alignment vertical="center"/>
    </xf>
    <xf numFmtId="164" fontId="28" fillId="2" borderId="51" xfId="3" applyFont="1" applyFill="1" applyBorder="1" applyProtection="1">
      <protection locked="0"/>
    </xf>
    <xf numFmtId="164" fontId="28" fillId="2" borderId="52" xfId="3" applyFont="1" applyFill="1" applyBorder="1" applyProtection="1">
      <protection locked="0"/>
    </xf>
    <xf numFmtId="167" fontId="8" fillId="0" borderId="53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8" fillId="4" borderId="18" xfId="0" applyFont="1" applyFill="1" applyBorder="1"/>
    <xf numFmtId="0" fontId="8" fillId="6" borderId="41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top" wrapText="1"/>
    </xf>
    <xf numFmtId="0" fontId="8" fillId="6" borderId="42" xfId="0" applyFont="1" applyFill="1" applyBorder="1" applyAlignment="1">
      <alignment horizontal="center" vertical="top" wrapText="1"/>
    </xf>
    <xf numFmtId="167" fontId="8" fillId="2" borderId="26" xfId="0" applyNumberFormat="1" applyFont="1" applyFill="1" applyBorder="1" applyProtection="1">
      <protection locked="0"/>
    </xf>
    <xf numFmtId="0" fontId="8" fillId="6" borderId="34" xfId="0" applyFont="1" applyFill="1" applyBorder="1" applyAlignment="1">
      <alignment horizontal="center" vertical="top" wrapText="1"/>
    </xf>
    <xf numFmtId="0" fontId="8" fillId="6" borderId="57" xfId="0" applyFont="1" applyFill="1" applyBorder="1" applyAlignment="1">
      <alignment horizontal="center" vertical="top" wrapText="1"/>
    </xf>
    <xf numFmtId="0" fontId="8" fillId="6" borderId="25" xfId="0" applyFont="1" applyFill="1" applyBorder="1" applyAlignment="1">
      <alignment horizontal="center" vertical="top" wrapText="1"/>
    </xf>
    <xf numFmtId="167" fontId="8" fillId="2" borderId="54" xfId="0" applyNumberFormat="1" applyFont="1" applyFill="1" applyBorder="1" applyProtection="1">
      <protection locked="0"/>
    </xf>
    <xf numFmtId="167" fontId="8" fillId="2" borderId="52" xfId="0" applyNumberFormat="1" applyFont="1" applyFill="1" applyBorder="1" applyProtection="1">
      <protection locked="0"/>
    </xf>
    <xf numFmtId="167" fontId="8" fillId="2" borderId="5" xfId="0" applyNumberFormat="1" applyFont="1" applyFill="1" applyBorder="1" applyProtection="1">
      <protection locked="0"/>
    </xf>
    <xf numFmtId="0" fontId="6" fillId="0" borderId="8" xfId="14" applyFont="1" applyBorder="1" applyAlignment="1" applyProtection="1">
      <alignment vertical="center" wrapText="1"/>
    </xf>
    <xf numFmtId="0" fontId="22" fillId="0" borderId="35" xfId="14" applyFont="1" applyBorder="1" applyAlignment="1" applyProtection="1">
      <alignment horizontal="center" vertical="center"/>
    </xf>
    <xf numFmtId="1" fontId="22" fillId="3" borderId="61" xfId="14" applyNumberFormat="1" applyFont="1" applyFill="1" applyBorder="1" applyAlignment="1" applyProtection="1">
      <alignment horizontal="center" vertical="center"/>
    </xf>
    <xf numFmtId="1" fontId="22" fillId="3" borderId="62" xfId="3" applyNumberFormat="1" applyFont="1" applyFill="1" applyBorder="1" applyAlignment="1" applyProtection="1">
      <alignment horizontal="center" vertical="center"/>
    </xf>
    <xf numFmtId="1" fontId="22" fillId="3" borderId="9" xfId="3" applyNumberFormat="1" applyFont="1" applyFill="1" applyBorder="1" applyAlignment="1" applyProtection="1">
      <alignment horizontal="center" vertical="center"/>
    </xf>
    <xf numFmtId="0" fontId="6" fillId="0" borderId="0" xfId="14" applyFont="1" applyBorder="1" applyAlignment="1" applyProtection="1">
      <alignment horizontal="left" vertical="center" indent="1"/>
    </xf>
    <xf numFmtId="167" fontId="8" fillId="3" borderId="58" xfId="0" applyNumberFormat="1" applyFont="1" applyFill="1" applyBorder="1"/>
    <xf numFmtId="167" fontId="8" fillId="3" borderId="21" xfId="0" applyNumberFormat="1" applyFont="1" applyFill="1" applyBorder="1"/>
    <xf numFmtId="167" fontId="8" fillId="3" borderId="59" xfId="0" applyNumberFormat="1" applyFont="1" applyFill="1" applyBorder="1"/>
    <xf numFmtId="167" fontId="8" fillId="3" borderId="25" xfId="0" applyNumberFormat="1" applyFont="1" applyFill="1" applyBorder="1"/>
    <xf numFmtId="167" fontId="8" fillId="3" borderId="55" xfId="0" applyNumberFormat="1" applyFont="1" applyFill="1" applyBorder="1"/>
    <xf numFmtId="167" fontId="8" fillId="3" borderId="63" xfId="0" applyNumberFormat="1" applyFont="1" applyFill="1" applyBorder="1"/>
    <xf numFmtId="167" fontId="30" fillId="3" borderId="56" xfId="0" applyNumberFormat="1" applyFont="1" applyFill="1" applyBorder="1" applyAlignment="1">
      <alignment horizontal="center"/>
    </xf>
    <xf numFmtId="167" fontId="30" fillId="0" borderId="60" xfId="0" applyNumberFormat="1" applyFont="1" applyFill="1" applyBorder="1" applyAlignment="1"/>
    <xf numFmtId="168" fontId="22" fillId="3" borderId="1" xfId="3" applyNumberFormat="1" applyFont="1" applyFill="1" applyBorder="1" applyAlignment="1" applyProtection="1">
      <alignment horizontal="center" vertical="center"/>
    </xf>
    <xf numFmtId="164" fontId="28" fillId="3" borderId="24" xfId="3" applyFont="1" applyFill="1" applyBorder="1"/>
    <xf numFmtId="164" fontId="28" fillId="3" borderId="22" xfId="3" applyFont="1" applyFill="1" applyBorder="1"/>
    <xf numFmtId="164" fontId="28" fillId="3" borderId="30" xfId="3" applyFont="1" applyFill="1" applyBorder="1"/>
    <xf numFmtId="164" fontId="30" fillId="3" borderId="28" xfId="0" applyNumberFormat="1" applyFont="1" applyFill="1" applyBorder="1"/>
    <xf numFmtId="0" fontId="28" fillId="4" borderId="0" xfId="0" applyFont="1" applyFill="1" applyBorder="1" applyAlignment="1" applyProtection="1">
      <alignment vertical="top"/>
    </xf>
    <xf numFmtId="167" fontId="30" fillId="0" borderId="17" xfId="0" applyNumberFormat="1" applyFont="1" applyFill="1" applyBorder="1" applyAlignment="1" applyProtection="1"/>
    <xf numFmtId="0" fontId="27" fillId="0" borderId="0" xfId="14" applyFont="1" applyFill="1" applyBorder="1" applyAlignment="1" applyProtection="1">
      <alignment vertical="center"/>
    </xf>
    <xf numFmtId="0" fontId="6" fillId="0" borderId="0" xfId="14" applyFont="1" applyBorder="1" applyAlignment="1" applyProtection="1">
      <alignment vertical="center"/>
    </xf>
    <xf numFmtId="0" fontId="6" fillId="0" borderId="0" xfId="14" applyFont="1" applyBorder="1" applyAlignment="1" applyProtection="1">
      <alignment horizontal="center" vertical="center"/>
    </xf>
    <xf numFmtId="0" fontId="6" fillId="0" borderId="0" xfId="14" applyFont="1" applyAlignment="1" applyProtection="1">
      <alignment vertical="center"/>
    </xf>
    <xf numFmtId="0" fontId="6" fillId="4" borderId="0" xfId="14" applyFont="1" applyFill="1" applyBorder="1" applyAlignment="1" applyProtection="1">
      <alignment vertical="center"/>
    </xf>
    <xf numFmtId="0" fontId="6" fillId="4" borderId="0" xfId="14" applyFont="1" applyFill="1" applyBorder="1" applyAlignment="1" applyProtection="1">
      <alignment horizontal="left" vertical="center" indent="1"/>
    </xf>
    <xf numFmtId="0" fontId="6" fillId="0" borderId="4" xfId="14" applyFont="1" applyBorder="1" applyAlignment="1" applyProtection="1">
      <alignment horizontal="center" vertical="center"/>
    </xf>
    <xf numFmtId="0" fontId="6" fillId="0" borderId="0" xfId="14" applyFont="1" applyBorder="1" applyAlignment="1" applyProtection="1">
      <alignment vertical="center" wrapText="1"/>
    </xf>
    <xf numFmtId="0" fontId="6" fillId="0" borderId="1" xfId="14" applyFont="1" applyBorder="1" applyAlignment="1" applyProtection="1">
      <alignment horizontal="center" vertical="center"/>
    </xf>
    <xf numFmtId="164" fontId="6" fillId="3" borderId="9" xfId="3" applyFont="1" applyFill="1" applyBorder="1" applyAlignment="1" applyProtection="1">
      <alignment horizontal="center" vertical="center"/>
    </xf>
    <xf numFmtId="0" fontId="6" fillId="0" borderId="0" xfId="14" applyFont="1" applyFill="1" applyBorder="1" applyAlignment="1" applyProtection="1">
      <alignment vertical="center"/>
    </xf>
    <xf numFmtId="0" fontId="6" fillId="0" borderId="0" xfId="14" applyFont="1" applyBorder="1" applyAlignment="1" applyProtection="1">
      <alignment horizontal="right" vertical="center"/>
    </xf>
    <xf numFmtId="0" fontId="6" fillId="0" borderId="7" xfId="14" applyFont="1" applyBorder="1" applyAlignment="1" applyProtection="1">
      <alignment vertical="center"/>
    </xf>
    <xf numFmtId="0" fontId="6" fillId="0" borderId="36" xfId="14" applyFont="1" applyBorder="1" applyAlignment="1" applyProtection="1">
      <alignment horizontal="center" vertical="center" wrapText="1"/>
    </xf>
    <xf numFmtId="0" fontId="6" fillId="0" borderId="8" xfId="14" applyFont="1" applyBorder="1" applyAlignment="1" applyProtection="1">
      <alignment horizontal="center" vertical="center" wrapText="1"/>
    </xf>
    <xf numFmtId="0" fontId="6" fillId="0" borderId="9" xfId="14" applyFont="1" applyBorder="1" applyAlignment="1" applyProtection="1">
      <alignment horizontal="center" vertical="center"/>
    </xf>
    <xf numFmtId="0" fontId="6" fillId="0" borderId="20" xfId="14" applyFont="1" applyBorder="1" applyAlignment="1" applyProtection="1">
      <alignment horizontal="center" vertical="center"/>
    </xf>
    <xf numFmtId="0" fontId="6" fillId="0" borderId="10" xfId="14" applyFont="1" applyBorder="1" applyAlignment="1" applyProtection="1">
      <alignment horizontal="center" vertical="center"/>
    </xf>
    <xf numFmtId="0" fontId="6" fillId="0" borderId="0" xfId="14" applyFont="1" applyBorder="1" applyAlignment="1" applyProtection="1">
      <alignment horizontal="left" vertical="center" wrapText="1" indent="1"/>
    </xf>
    <xf numFmtId="0" fontId="6" fillId="0" borderId="5" xfId="14" applyFont="1" applyFill="1" applyBorder="1" applyAlignment="1" applyProtection="1">
      <alignment horizontal="center" vertical="center"/>
    </xf>
    <xf numFmtId="0" fontId="6" fillId="0" borderId="0" xfId="14" applyFont="1" applyFill="1" applyBorder="1" applyAlignment="1" applyProtection="1">
      <alignment horizontal="center" vertical="center"/>
    </xf>
    <xf numFmtId="0" fontId="6" fillId="0" borderId="0" xfId="14" applyFont="1" applyFill="1" applyBorder="1" applyAlignment="1" applyProtection="1">
      <alignment horizontal="center" vertical="center" wrapText="1"/>
    </xf>
    <xf numFmtId="164" fontId="30" fillId="3" borderId="18" xfId="0" applyNumberFormat="1" applyFont="1" applyFill="1" applyBorder="1"/>
    <xf numFmtId="0" fontId="29" fillId="0" borderId="0" xfId="0" applyFont="1" applyFill="1" applyAlignment="1">
      <alignment horizontal="left"/>
    </xf>
    <xf numFmtId="0" fontId="24" fillId="0" borderId="0" xfId="0" applyFont="1" applyFill="1" applyAlignment="1">
      <alignment horizontal="left" vertical="center"/>
    </xf>
    <xf numFmtId="0" fontId="24" fillId="0" borderId="0" xfId="0" applyFont="1"/>
    <xf numFmtId="167" fontId="8" fillId="3" borderId="13" xfId="0" applyNumberFormat="1" applyFont="1" applyFill="1" applyBorder="1" applyAlignment="1" applyProtection="1">
      <alignment horizontal="center"/>
    </xf>
    <xf numFmtId="167" fontId="8" fillId="3" borderId="15" xfId="0" applyNumberFormat="1" applyFont="1" applyFill="1" applyBorder="1" applyAlignment="1" applyProtection="1">
      <alignment horizontal="center"/>
    </xf>
    <xf numFmtId="164" fontId="28" fillId="2" borderId="65" xfId="3" applyFont="1" applyFill="1" applyBorder="1" applyProtection="1">
      <protection locked="0"/>
    </xf>
    <xf numFmtId="167" fontId="8" fillId="0" borderId="33" xfId="0" applyNumberFormat="1" applyFont="1" applyFill="1" applyBorder="1" applyAlignment="1" applyProtection="1">
      <alignment horizontal="left"/>
    </xf>
    <xf numFmtId="4" fontId="22" fillId="0" borderId="0" xfId="14" applyNumberFormat="1" applyFont="1" applyFill="1" applyBorder="1" applyAlignment="1" applyProtection="1">
      <alignment horizontal="center" vertical="center"/>
    </xf>
    <xf numFmtId="164" fontId="6" fillId="0" borderId="0" xfId="14" applyNumberFormat="1" applyFont="1" applyBorder="1" applyAlignment="1" applyProtection="1">
      <alignment vertical="center"/>
    </xf>
    <xf numFmtId="164" fontId="6" fillId="0" borderId="0" xfId="3" applyFont="1" applyFill="1" applyBorder="1" applyAlignment="1" applyProtection="1">
      <alignment horizontal="center" vertical="center"/>
    </xf>
    <xf numFmtId="169" fontId="6" fillId="3" borderId="9" xfId="3" applyNumberFormat="1" applyFont="1" applyFill="1" applyBorder="1" applyAlignment="1" applyProtection="1">
      <alignment horizontal="center" vertical="center"/>
    </xf>
    <xf numFmtId="0" fontId="29" fillId="4" borderId="13" xfId="14" applyFont="1" applyFill="1" applyBorder="1" applyAlignment="1" applyProtection="1">
      <alignment horizontal="center" vertical="center"/>
    </xf>
    <xf numFmtId="0" fontId="28" fillId="4" borderId="13" xfId="0" applyFont="1" applyFill="1" applyBorder="1" applyProtection="1"/>
    <xf numFmtId="0" fontId="28" fillId="0" borderId="13" xfId="0" applyFont="1" applyBorder="1" applyProtection="1"/>
    <xf numFmtId="0" fontId="34" fillId="5" borderId="0" xfId="14" applyFont="1" applyFill="1" applyAlignment="1" applyProtection="1">
      <alignment vertical="center"/>
    </xf>
    <xf numFmtId="0" fontId="22" fillId="0" borderId="14" xfId="14" applyFont="1" applyBorder="1" applyAlignment="1" applyProtection="1">
      <alignment horizontal="center" vertical="center"/>
    </xf>
    <xf numFmtId="0" fontId="5" fillId="0" borderId="0" xfId="14" applyFont="1" applyFill="1" applyBorder="1" applyAlignment="1" applyProtection="1">
      <alignment horizontal="left" vertical="center" indent="1"/>
    </xf>
    <xf numFmtId="0" fontId="5" fillId="0" borderId="0" xfId="14" applyFont="1" applyBorder="1" applyAlignment="1" applyProtection="1">
      <alignment horizontal="left" vertical="center" indent="1"/>
    </xf>
    <xf numFmtId="0" fontId="22" fillId="0" borderId="7" xfId="14" applyFont="1" applyFill="1" applyBorder="1" applyAlignment="1" applyProtection="1">
      <alignment horizontal="center" vertical="center"/>
      <protection locked="0"/>
    </xf>
    <xf numFmtId="0" fontId="5" fillId="0" borderId="0" xfId="14" applyFont="1" applyBorder="1" applyAlignment="1" applyProtection="1">
      <alignment horizontal="left" vertical="center"/>
    </xf>
    <xf numFmtId="0" fontId="22" fillId="0" borderId="0" xfId="14" applyFont="1" applyBorder="1" applyAlignment="1" applyProtection="1">
      <alignment horizontal="center" vertical="center"/>
    </xf>
    <xf numFmtId="0" fontId="28" fillId="0" borderId="0" xfId="0" applyFont="1" applyProtection="1">
      <protection locked="0"/>
    </xf>
    <xf numFmtId="0" fontId="29" fillId="5" borderId="0" xfId="0" applyFont="1" applyFill="1" applyProtection="1"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0" fontId="28" fillId="5" borderId="0" xfId="0" applyFont="1" applyFill="1" applyProtection="1">
      <protection locked="0"/>
    </xf>
    <xf numFmtId="0" fontId="28" fillId="0" borderId="0" xfId="0" applyFont="1" applyFill="1" applyProtection="1">
      <protection locked="0"/>
    </xf>
    <xf numFmtId="0" fontId="4" fillId="0" borderId="0" xfId="14" applyFont="1" applyBorder="1" applyAlignment="1" applyProtection="1">
      <alignment horizontal="left" vertical="center" indent="1"/>
    </xf>
    <xf numFmtId="0" fontId="4" fillId="0" borderId="0" xfId="14" applyFont="1" applyBorder="1" applyAlignment="1" applyProtection="1">
      <alignment vertical="center"/>
    </xf>
    <xf numFmtId="0" fontId="8" fillId="6" borderId="2" xfId="0" applyFont="1" applyFill="1" applyBorder="1" applyAlignment="1" applyProtection="1">
      <alignment horizontal="center" vertical="top" wrapText="1"/>
    </xf>
    <xf numFmtId="0" fontId="8" fillId="6" borderId="44" xfId="0" applyFont="1" applyFill="1" applyBorder="1" applyAlignment="1" applyProtection="1">
      <alignment horizontal="center" vertical="top" wrapText="1"/>
    </xf>
    <xf numFmtId="14" fontId="28" fillId="0" borderId="0" xfId="0" applyNumberFormat="1" applyFont="1"/>
    <xf numFmtId="0" fontId="3" fillId="0" borderId="0" xfId="14" applyFont="1" applyBorder="1" applyAlignment="1" applyProtection="1">
      <alignment horizontal="left" vertical="center" indent="1"/>
    </xf>
    <xf numFmtId="0" fontId="30" fillId="1" borderId="0" xfId="14" applyFont="1" applyFill="1" applyBorder="1" applyAlignment="1" applyProtection="1">
      <alignment vertical="center"/>
    </xf>
    <xf numFmtId="0" fontId="30" fillId="1" borderId="0" xfId="22" applyFont="1" applyFill="1" applyBorder="1" applyAlignment="1" applyProtection="1">
      <alignment horizontal="left" vertical="center"/>
    </xf>
    <xf numFmtId="0" fontId="3" fillId="1" borderId="0" xfId="22" applyFont="1" applyFill="1" applyBorder="1" applyAlignment="1" applyProtection="1">
      <alignment horizontal="left" vertical="center"/>
    </xf>
    <xf numFmtId="0" fontId="3" fillId="1" borderId="0" xfId="22" applyFont="1" applyFill="1" applyBorder="1" applyAlignment="1" applyProtection="1">
      <alignment horizontal="left" vertical="center" indent="1"/>
    </xf>
    <xf numFmtId="0" fontId="3" fillId="2" borderId="1" xfId="22" applyFont="1" applyFill="1" applyBorder="1" applyAlignment="1" applyProtection="1">
      <alignment horizontal="center" vertical="center"/>
      <protection locked="0"/>
    </xf>
    <xf numFmtId="0" fontId="3" fillId="1" borderId="0" xfId="22" applyFont="1" applyFill="1" applyBorder="1" applyAlignment="1" applyProtection="1">
      <alignment vertical="center"/>
    </xf>
    <xf numFmtId="0" fontId="3" fillId="1" borderId="0" xfId="22" applyFont="1" applyFill="1" applyAlignment="1">
      <alignment vertical="center"/>
    </xf>
    <xf numFmtId="0" fontId="3" fillId="1" borderId="12" xfId="22" applyFont="1" applyFill="1" applyBorder="1" applyAlignment="1">
      <alignment vertical="center"/>
    </xf>
    <xf numFmtId="0" fontId="3" fillId="1" borderId="7" xfId="22" applyFont="1" applyFill="1" applyBorder="1" applyAlignment="1">
      <alignment vertical="center"/>
    </xf>
    <xf numFmtId="0" fontId="3" fillId="2" borderId="1" xfId="22" applyFont="1" applyFill="1" applyBorder="1" applyAlignment="1" applyProtection="1">
      <alignment horizontal="center" vertical="center"/>
      <protection locked="0"/>
    </xf>
    <xf numFmtId="0" fontId="3" fillId="1" borderId="0" xfId="22" applyFont="1" applyFill="1" applyBorder="1" applyAlignment="1" applyProtection="1">
      <alignment vertical="center"/>
    </xf>
    <xf numFmtId="0" fontId="3" fillId="1" borderId="0" xfId="22" applyFont="1" applyFill="1" applyAlignment="1">
      <alignment vertical="center"/>
    </xf>
    <xf numFmtId="0" fontId="3" fillId="1" borderId="12" xfId="22" applyFont="1" applyFill="1" applyBorder="1" applyAlignment="1">
      <alignment vertical="center"/>
    </xf>
    <xf numFmtId="0" fontId="3" fillId="1" borderId="7" xfId="22" applyFont="1" applyFill="1" applyBorder="1" applyAlignment="1">
      <alignment vertical="center"/>
    </xf>
    <xf numFmtId="0" fontId="8" fillId="0" borderId="0" xfId="0" applyFont="1"/>
    <xf numFmtId="0" fontId="30" fillId="1" borderId="0" xfId="22" applyFont="1" applyFill="1" applyBorder="1" applyAlignment="1" applyProtection="1">
      <alignment horizontal="left" vertical="center"/>
    </xf>
    <xf numFmtId="0" fontId="3" fillId="1" borderId="0" xfId="22" applyFont="1" applyFill="1" applyBorder="1" applyAlignment="1" applyProtection="1">
      <alignment horizontal="left" vertical="center"/>
    </xf>
    <xf numFmtId="0" fontId="3" fillId="1" borderId="0" xfId="22" applyFont="1" applyFill="1" applyBorder="1" applyAlignment="1" applyProtection="1">
      <alignment vertical="center"/>
    </xf>
    <xf numFmtId="0" fontId="3" fillId="1" borderId="0" xfId="22" applyFont="1" applyFill="1" applyBorder="1" applyAlignment="1" applyProtection="1">
      <alignment horizontal="left" vertical="center" indent="1"/>
    </xf>
    <xf numFmtId="0" fontId="3" fillId="1" borderId="5" xfId="22" applyFont="1" applyFill="1" applyBorder="1" applyAlignment="1" applyProtection="1">
      <alignment vertical="center" wrapText="1"/>
    </xf>
    <xf numFmtId="0" fontId="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42" fillId="0" borderId="0" xfId="0" applyFont="1"/>
    <xf numFmtId="0" fontId="8" fillId="0" borderId="0" xfId="41" applyFont="1"/>
    <xf numFmtId="0" fontId="43" fillId="0" borderId="0" xfId="41" applyFont="1"/>
    <xf numFmtId="0" fontId="42" fillId="0" borderId="0" xfId="41" applyFont="1"/>
    <xf numFmtId="0" fontId="29" fillId="5" borderId="0" xfId="0" applyFont="1" applyFill="1" applyAlignment="1">
      <alignment horizontal="left"/>
    </xf>
    <xf numFmtId="167" fontId="30" fillId="3" borderId="31" xfId="0" applyNumberFormat="1" applyFont="1" applyFill="1" applyBorder="1" applyAlignment="1">
      <alignment horizontal="center"/>
    </xf>
    <xf numFmtId="167" fontId="30" fillId="3" borderId="53" xfId="0" applyNumberFormat="1" applyFont="1" applyFill="1" applyBorder="1" applyAlignment="1">
      <alignment horizontal="center"/>
    </xf>
    <xf numFmtId="167" fontId="28" fillId="3" borderId="47" xfId="0" applyNumberFormat="1" applyFont="1" applyFill="1" applyBorder="1" applyAlignment="1">
      <alignment horizontal="center"/>
    </xf>
    <xf numFmtId="167" fontId="28" fillId="3" borderId="48" xfId="0" applyNumberFormat="1" applyFont="1" applyFill="1" applyBorder="1" applyAlignment="1">
      <alignment horizontal="center"/>
    </xf>
    <xf numFmtId="167" fontId="28" fillId="3" borderId="49" xfId="0" applyNumberFormat="1" applyFont="1" applyFill="1" applyBorder="1" applyAlignment="1">
      <alignment horizontal="center"/>
    </xf>
    <xf numFmtId="167" fontId="28" fillId="3" borderId="50" xfId="0" applyNumberFormat="1" applyFont="1" applyFill="1" applyBorder="1" applyAlignment="1">
      <alignment horizontal="center"/>
    </xf>
    <xf numFmtId="167" fontId="30" fillId="3" borderId="64" xfId="0" applyNumberFormat="1" applyFont="1" applyFill="1" applyBorder="1" applyAlignment="1">
      <alignment horizontal="center"/>
    </xf>
    <xf numFmtId="167" fontId="30" fillId="3" borderId="46" xfId="0" applyNumberFormat="1" applyFont="1" applyFill="1" applyBorder="1" applyAlignment="1">
      <alignment horizontal="center"/>
    </xf>
    <xf numFmtId="167" fontId="30" fillId="3" borderId="19" xfId="0" applyNumberFormat="1" applyFont="1" applyFill="1" applyBorder="1" applyAlignment="1">
      <alignment horizontal="center"/>
    </xf>
    <xf numFmtId="0" fontId="28" fillId="6" borderId="43" xfId="0" applyFont="1" applyFill="1" applyBorder="1" applyAlignment="1">
      <alignment horizontal="center" vertical="top" wrapText="1"/>
    </xf>
    <xf numFmtId="0" fontId="28" fillId="6" borderId="44" xfId="0" applyFont="1" applyFill="1" applyBorder="1" applyAlignment="1">
      <alignment horizontal="center" vertical="top" wrapText="1"/>
    </xf>
    <xf numFmtId="0" fontId="28" fillId="6" borderId="36" xfId="0" applyFont="1" applyFill="1" applyBorder="1" applyAlignment="1">
      <alignment horizontal="center" vertical="top" wrapText="1"/>
    </xf>
    <xf numFmtId="0" fontId="28" fillId="6" borderId="15" xfId="0" applyFont="1" applyFill="1" applyBorder="1" applyAlignment="1">
      <alignment horizontal="center" vertical="top" wrapText="1"/>
    </xf>
    <xf numFmtId="167" fontId="8" fillId="0" borderId="18" xfId="0" applyNumberFormat="1" applyFont="1" applyFill="1" applyBorder="1" applyAlignment="1" applyProtection="1">
      <alignment horizontal="left"/>
    </xf>
    <xf numFmtId="167" fontId="8" fillId="0" borderId="19" xfId="0" applyNumberFormat="1" applyFont="1" applyFill="1" applyBorder="1" applyAlignment="1" applyProtection="1">
      <alignment horizontal="left"/>
    </xf>
    <xf numFmtId="0" fontId="24" fillId="0" borderId="41" xfId="14" applyFont="1" applyFill="1" applyBorder="1" applyAlignment="1" applyProtection="1">
      <alignment horizontal="center" vertical="center" wrapText="1"/>
    </xf>
    <xf numFmtId="0" fontId="24" fillId="0" borderId="6" xfId="14" applyFont="1" applyFill="1" applyBorder="1" applyAlignment="1" applyProtection="1">
      <alignment horizontal="center" vertical="center" wrapText="1"/>
    </xf>
    <xf numFmtId="0" fontId="24" fillId="0" borderId="42" xfId="14" applyFont="1" applyFill="1" applyBorder="1" applyAlignment="1" applyProtection="1">
      <alignment horizontal="center" vertical="center" wrapText="1"/>
    </xf>
    <xf numFmtId="0" fontId="24" fillId="2" borderId="7" xfId="14" applyFont="1" applyFill="1" applyBorder="1" applyAlignment="1" applyProtection="1">
      <alignment horizontal="left" vertical="center"/>
      <protection locked="0"/>
    </xf>
    <xf numFmtId="0" fontId="22" fillId="2" borderId="16" xfId="14" applyFont="1" applyFill="1" applyBorder="1" applyAlignment="1" applyProtection="1">
      <alignment horizontal="left" vertical="center"/>
      <protection locked="0"/>
    </xf>
    <xf numFmtId="0" fontId="6" fillId="0" borderId="0" xfId="14" applyFont="1" applyBorder="1" applyAlignment="1" applyProtection="1">
      <alignment horizontal="center" vertical="center"/>
    </xf>
    <xf numFmtId="0" fontId="6" fillId="4" borderId="7" xfId="14" applyFont="1" applyFill="1" applyBorder="1" applyAlignment="1" applyProtection="1">
      <alignment horizontal="center" vertical="center"/>
    </xf>
    <xf numFmtId="0" fontId="6" fillId="0" borderId="0" xfId="14" applyFont="1" applyBorder="1" applyAlignment="1" applyProtection="1">
      <alignment horizontal="left" vertical="center" wrapText="1" indent="1"/>
    </xf>
    <xf numFmtId="0" fontId="24" fillId="0" borderId="0" xfId="14" applyFont="1" applyBorder="1" applyAlignment="1" applyProtection="1">
      <alignment horizontal="left" vertical="center" wrapText="1"/>
    </xf>
    <xf numFmtId="0" fontId="9" fillId="0" borderId="39" xfId="14" applyFont="1" applyBorder="1" applyAlignment="1" applyProtection="1">
      <alignment horizontal="center" vertical="center" wrapText="1"/>
    </xf>
    <xf numFmtId="0" fontId="9" fillId="0" borderId="12" xfId="14" applyFont="1" applyBorder="1" applyAlignment="1" applyProtection="1">
      <alignment horizontal="center" vertical="center" wrapText="1"/>
    </xf>
    <xf numFmtId="0" fontId="9" fillId="0" borderId="40" xfId="14" applyFont="1" applyBorder="1" applyAlignment="1" applyProtection="1">
      <alignment horizontal="center" vertical="center" wrapText="1"/>
    </xf>
    <xf numFmtId="0" fontId="6" fillId="0" borderId="0" xfId="14" applyFont="1" applyFill="1" applyBorder="1" applyAlignment="1" applyProtection="1">
      <alignment horizontal="center" vertical="center" wrapText="1"/>
    </xf>
    <xf numFmtId="0" fontId="24" fillId="0" borderId="5" xfId="14" applyFont="1" applyBorder="1" applyAlignment="1" applyProtection="1">
      <alignment horizontal="left" vertical="center" wrapText="1"/>
    </xf>
    <xf numFmtId="0" fontId="6" fillId="0" borderId="36" xfId="14" applyFont="1" applyBorder="1" applyAlignment="1" applyProtection="1">
      <alignment horizontal="center" vertical="center" wrapText="1"/>
    </xf>
    <xf numFmtId="0" fontId="6" fillId="0" borderId="7" xfId="14" applyFont="1" applyBorder="1" applyAlignment="1" applyProtection="1">
      <alignment horizontal="center" vertical="center" wrapText="1"/>
    </xf>
    <xf numFmtId="0" fontId="5" fillId="0" borderId="9" xfId="14" applyFont="1" applyBorder="1" applyAlignment="1" applyProtection="1">
      <alignment horizontal="center" vertical="center" wrapText="1"/>
    </xf>
    <xf numFmtId="0" fontId="6" fillId="0" borderId="35" xfId="14" applyFont="1" applyBorder="1" applyAlignment="1" applyProtection="1">
      <alignment horizontal="center" vertical="center" wrapText="1"/>
    </xf>
    <xf numFmtId="0" fontId="6" fillId="0" borderId="0" xfId="14" applyFont="1" applyBorder="1" applyAlignment="1" applyProtection="1">
      <alignment horizontal="left" vertical="center" indent="1"/>
    </xf>
    <xf numFmtId="0" fontId="6" fillId="0" borderId="5" xfId="14" applyFont="1" applyBorder="1" applyAlignment="1" applyProtection="1">
      <alignment horizontal="center" vertical="center"/>
    </xf>
    <xf numFmtId="49" fontId="24" fillId="2" borderId="7" xfId="14" applyNumberFormat="1" applyFont="1" applyFill="1" applyBorder="1" applyAlignment="1" applyProtection="1">
      <alignment horizontal="center" vertical="center"/>
      <protection locked="0"/>
    </xf>
    <xf numFmtId="0" fontId="22" fillId="0" borderId="0" xfId="14" applyFont="1" applyAlignment="1" applyProtection="1">
      <alignment horizontal="center" vertical="center"/>
    </xf>
    <xf numFmtId="0" fontId="22" fillId="2" borderId="7" xfId="14" applyFont="1" applyFill="1" applyBorder="1" applyAlignment="1" applyProtection="1">
      <alignment horizontal="left" vertical="center"/>
      <protection locked="0"/>
    </xf>
    <xf numFmtId="0" fontId="6" fillId="0" borderId="8" xfId="14" applyFont="1" applyBorder="1" applyAlignment="1" applyProtection="1">
      <alignment horizontal="center" vertical="center" wrapText="1"/>
    </xf>
    <xf numFmtId="0" fontId="3" fillId="1" borderId="0" xfId="22" applyFont="1" applyFill="1" applyAlignment="1">
      <alignment horizontal="left" vertical="center" wrapText="1"/>
    </xf>
    <xf numFmtId="167" fontId="28" fillId="3" borderId="14" xfId="0" applyNumberFormat="1" applyFont="1" applyFill="1" applyBorder="1" applyAlignment="1">
      <alignment horizontal="center"/>
    </xf>
    <xf numFmtId="167" fontId="28" fillId="3" borderId="13" xfId="0" applyNumberFormat="1" applyFont="1" applyFill="1" applyBorder="1" applyAlignment="1">
      <alignment horizontal="center"/>
    </xf>
    <xf numFmtId="167" fontId="28" fillId="3" borderId="36" xfId="0" applyNumberFormat="1" applyFont="1" applyFill="1" applyBorder="1" applyAlignment="1">
      <alignment horizontal="center"/>
    </xf>
    <xf numFmtId="167" fontId="28" fillId="3" borderId="15" xfId="0" applyNumberFormat="1" applyFont="1" applyFill="1" applyBorder="1" applyAlignment="1">
      <alignment horizontal="center"/>
    </xf>
    <xf numFmtId="167" fontId="28" fillId="3" borderId="39" xfId="0" applyNumberFormat="1" applyFont="1" applyFill="1" applyBorder="1" applyAlignment="1">
      <alignment horizontal="center"/>
    </xf>
    <xf numFmtId="167" fontId="28" fillId="3" borderId="45" xfId="0" applyNumberFormat="1" applyFont="1" applyFill="1" applyBorder="1" applyAlignment="1">
      <alignment horizontal="center"/>
    </xf>
    <xf numFmtId="0" fontId="22" fillId="0" borderId="0" xfId="14" applyFont="1" applyBorder="1" applyAlignment="1" applyProtection="1">
      <alignment horizontal="left" vertical="center" indent="1"/>
    </xf>
    <xf numFmtId="0" fontId="22" fillId="0" borderId="36" xfId="14" applyFont="1" applyBorder="1" applyAlignment="1" applyProtection="1">
      <alignment horizontal="center" vertical="center" wrapText="1"/>
    </xf>
    <xf numFmtId="0" fontId="22" fillId="0" borderId="7" xfId="14" applyFont="1" applyBorder="1" applyAlignment="1" applyProtection="1">
      <alignment horizontal="center" vertical="center" wrapText="1"/>
    </xf>
    <xf numFmtId="0" fontId="22" fillId="0" borderId="39" xfId="14" applyFont="1" applyBorder="1" applyAlignment="1" applyProtection="1">
      <alignment horizontal="center" vertical="center" wrapText="1"/>
    </xf>
    <xf numFmtId="0" fontId="22" fillId="0" borderId="12" xfId="14" applyFont="1" applyBorder="1" applyAlignment="1" applyProtection="1">
      <alignment horizontal="center" vertical="center" wrapText="1"/>
    </xf>
    <xf numFmtId="0" fontId="22" fillId="0" borderId="40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center" vertical="center" wrapText="1"/>
    </xf>
    <xf numFmtId="0" fontId="22" fillId="0" borderId="0" xfId="14" applyFont="1" applyBorder="1" applyAlignment="1" applyProtection="1">
      <alignment horizontal="left" vertical="center" wrapText="1" indent="1"/>
    </xf>
    <xf numFmtId="49" fontId="24" fillId="2" borderId="7" xfId="14" applyNumberFormat="1" applyFont="1" applyFill="1" applyBorder="1" applyAlignment="1" applyProtection="1">
      <alignment horizontal="left" vertical="center"/>
      <protection locked="0"/>
    </xf>
    <xf numFmtId="0" fontId="22" fillId="0" borderId="0" xfId="14" applyFont="1" applyBorder="1" applyAlignment="1" applyProtection="1">
      <alignment horizontal="center" vertical="center"/>
    </xf>
    <xf numFmtId="0" fontId="22" fillId="0" borderId="7" xfId="14" applyFont="1" applyFill="1" applyBorder="1" applyAlignment="1" applyProtection="1">
      <alignment horizontal="center" vertical="center"/>
    </xf>
    <xf numFmtId="0" fontId="32" fillId="0" borderId="4" xfId="14" applyFont="1" applyBorder="1" applyAlignment="1" applyProtection="1">
      <alignment horizontal="center" vertical="center"/>
    </xf>
    <xf numFmtId="0" fontId="32" fillId="0" borderId="0" xfId="14" applyFont="1" applyBorder="1" applyAlignment="1" applyProtection="1">
      <alignment horizontal="center" vertical="center"/>
    </xf>
    <xf numFmtId="14" fontId="27" fillId="0" borderId="0" xfId="0" applyNumberFormat="1" applyFont="1"/>
    <xf numFmtId="0" fontId="27" fillId="0" borderId="0" xfId="0" applyFont="1"/>
  </cellXfs>
  <cellStyles count="45">
    <cellStyle name="Hyperlink 2" xfId="1" xr:uid="{00000000-0005-0000-0000-000000000000}"/>
    <cellStyle name="Hyperlink 3" xfId="2" xr:uid="{00000000-0005-0000-0000-000001000000}"/>
    <cellStyle name="Komma" xfId="3" builtinId="3"/>
    <cellStyle name="Komma 2" xfId="4" xr:uid="{00000000-0005-0000-0000-000003000000}"/>
    <cellStyle name="Komma 3" xfId="31" xr:uid="{3D9000DA-3028-4C40-BF3C-56FE520BFE1D}"/>
    <cellStyle name="Standard" xfId="0" builtinId="0"/>
    <cellStyle name="Standard 10" xfId="29" xr:uid="{7A40FF5C-395C-4873-BA47-46038E5072BD}"/>
    <cellStyle name="Standard 2" xfId="5" xr:uid="{00000000-0005-0000-0000-000005000000}"/>
    <cellStyle name="Standard 2 2" xfId="6" xr:uid="{00000000-0005-0000-0000-000006000000}"/>
    <cellStyle name="Standard 2 3" xfId="28" xr:uid="{6722DF32-0B68-4A92-BBE3-E30A2F1A47E4}"/>
    <cellStyle name="Standard 3" xfId="7" xr:uid="{00000000-0005-0000-0000-000007000000}"/>
    <cellStyle name="Standard 3 2" xfId="41" xr:uid="{61A7C298-FE35-43E3-B100-83252A2DC1C3}"/>
    <cellStyle name="Standard 4" xfId="8" xr:uid="{00000000-0005-0000-0000-000008000000}"/>
    <cellStyle name="Standard 4 2" xfId="9" xr:uid="{00000000-0005-0000-0000-000009000000}"/>
    <cellStyle name="Standard 4 2 2" xfId="42" xr:uid="{460FB25D-9263-48EB-B097-40BDBBDF85D4}"/>
    <cellStyle name="Standard 4 3" xfId="10" xr:uid="{00000000-0005-0000-0000-00000A000000}"/>
    <cellStyle name="Standard 5" xfId="11" xr:uid="{00000000-0005-0000-0000-00000B000000}"/>
    <cellStyle name="Standard 5 2" xfId="12" xr:uid="{00000000-0005-0000-0000-00000C000000}"/>
    <cellStyle name="Standard 5 2 2" xfId="13" xr:uid="{00000000-0005-0000-0000-00000D000000}"/>
    <cellStyle name="Standard 5 2 2 2" xfId="21" xr:uid="{9F14C28B-C178-432D-8890-D0E1BEE7BC5F}"/>
    <cellStyle name="Standard 5 2 2 3" xfId="34" xr:uid="{1C19C59D-77AC-42F6-B5A8-658E7958719F}"/>
    <cellStyle name="Standard 5 2 3" xfId="14" xr:uid="{00000000-0005-0000-0000-00000E000000}"/>
    <cellStyle name="Standard 5 2 3 2" xfId="22" xr:uid="{F33E11BB-3AEB-4C3D-9C37-16766257E3C9}"/>
    <cellStyle name="Standard 5 2 3 2 2" xfId="43" xr:uid="{8E8B2D02-FB4C-4F27-A1B6-8925B537B347}"/>
    <cellStyle name="Standard 5 2 3 3" xfId="35" xr:uid="{F7145740-885D-4F5B-983E-A70DD660D87D}"/>
    <cellStyle name="Standard 5 2 4" xfId="20" xr:uid="{D526A1DE-3FA1-4DCA-BAA1-610D2B7359CD}"/>
    <cellStyle name="Standard 5 2 5" xfId="33" xr:uid="{3D649FAA-EE18-49BF-B1CD-44A3658D8FC1}"/>
    <cellStyle name="Standard 5 3" xfId="15" xr:uid="{00000000-0005-0000-0000-00000F000000}"/>
    <cellStyle name="Standard 5 3 2" xfId="23" xr:uid="{AD01E234-9316-4B02-9895-765E4709961E}"/>
    <cellStyle name="Standard 5 3 3" xfId="36" xr:uid="{E44D35CB-D645-4833-8AC0-E3DD72176C99}"/>
    <cellStyle name="Standard 5 4" xfId="16" xr:uid="{00000000-0005-0000-0000-000010000000}"/>
    <cellStyle name="Standard 5 4 2" xfId="24" xr:uid="{D04A32CD-D267-4DFF-ADF2-5DB92849A86D}"/>
    <cellStyle name="Standard 5 4 3" xfId="37" xr:uid="{F1394C7D-F678-4D1D-890E-B09BBEC02AE4}"/>
    <cellStyle name="Standard 5 5" xfId="19" xr:uid="{F69DD605-7F32-4662-B0AD-201E77F99F85}"/>
    <cellStyle name="Standard 5 6" xfId="32" xr:uid="{529B86A6-D787-48FB-986F-8F55D156882A}"/>
    <cellStyle name="Standard 6" xfId="17" xr:uid="{00000000-0005-0000-0000-000011000000}"/>
    <cellStyle name="Standard 6 2" xfId="25" xr:uid="{D9409FA2-77DC-488F-842F-E381F20F9B1A}"/>
    <cellStyle name="Standard 6 3" xfId="38" xr:uid="{F0DC0BD7-C489-4614-BDCD-0E67EC4454E4}"/>
    <cellStyle name="Standard 7" xfId="18" xr:uid="{00000000-0005-0000-0000-000012000000}"/>
    <cellStyle name="Standard 7 2" xfId="26" xr:uid="{55B31F7B-4FD4-4BC8-9514-9F528CC7E040}"/>
    <cellStyle name="Standard 7 3" xfId="39" xr:uid="{2CD56564-DAFA-46C5-A093-BA199EC0E006}"/>
    <cellStyle name="Standard 8" xfId="27" xr:uid="{6905DF1F-A5C9-41A5-94BB-C6D41DCD5E2C}"/>
    <cellStyle name="Standard 8 2" xfId="44" xr:uid="{46FA6FE6-2194-4FD2-B982-2A9F6CCB4EF5}"/>
    <cellStyle name="Standard 8 3" xfId="30" xr:uid="{4583D34D-266C-4A89-8C80-22980668DD16}"/>
    <cellStyle name="Standard 9" xfId="40" xr:uid="{A846C000-F929-4142-A085-207BB04E517A}"/>
  </cellStyles>
  <dxfs count="0"/>
  <tableStyles count="0" defaultTableStyle="TableStyleMedium9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$58" fmlaRange="$B$116:$B$117" noThreeD="1" sel="2" val="0"/>
</file>

<file path=xl/ctrlProps/ctrlProp2.xml><?xml version="1.0" encoding="utf-8"?>
<formControlPr xmlns="http://schemas.microsoft.com/office/spreadsheetml/2009/9/main" objectType="Drop" dropStyle="combo" dx="15" fmlaLink="$A$58" fmlaRange="$B$116:$B$11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29</xdr:row>
      <xdr:rowOff>0</xdr:rowOff>
    </xdr:from>
    <xdr:to>
      <xdr:col>4</xdr:col>
      <xdr:colOff>383288</xdr:colOff>
      <xdr:row>34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667250"/>
          <a:ext cx="2278763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0</xdr:rowOff>
        </xdr:from>
        <xdr:to>
          <xdr:col>5</xdr:col>
          <xdr:colOff>276225</xdr:colOff>
          <xdr:row>58</xdr:row>
          <xdr:rowOff>9525</xdr:rowOff>
        </xdr:to>
        <xdr:sp macro="" textlink="">
          <xdr:nvSpPr>
            <xdr:cNvPr id="17409" name="Drop Dow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56</xdr:row>
          <xdr:rowOff>209550</xdr:rowOff>
        </xdr:from>
        <xdr:to>
          <xdr:col>5</xdr:col>
          <xdr:colOff>295275</xdr:colOff>
          <xdr:row>58</xdr:row>
          <xdr:rowOff>9525</xdr:rowOff>
        </xdr:to>
        <xdr:sp macro="" textlink="">
          <xdr:nvSpPr>
            <xdr:cNvPr id="16395" name="Drop Dow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showGridLines="0" tabSelected="1" zoomScaleNormal="100" zoomScaleSheetLayoutView="115" workbookViewId="0"/>
  </sheetViews>
  <sheetFormatPr baseColWidth="10" defaultColWidth="11" defaultRowHeight="14.25" x14ac:dyDescent="0.2"/>
  <cols>
    <col min="1" max="1" width="1.5703125" style="4" customWidth="1"/>
    <col min="2" max="2" width="2.85546875" style="4" customWidth="1"/>
    <col min="3" max="3" width="12.5703125" style="4" customWidth="1"/>
    <col min="4" max="4" width="11.28515625" style="4" bestFit="1" customWidth="1"/>
    <col min="5" max="9" width="11" style="4"/>
    <col min="10" max="10" width="16.7109375" style="4" customWidth="1"/>
    <col min="11" max="16384" width="11" style="4"/>
  </cols>
  <sheetData>
    <row r="1" spans="2:3" ht="18" x14ac:dyDescent="0.25">
      <c r="B1" s="7" t="s">
        <v>58</v>
      </c>
    </row>
    <row r="2" spans="2:3" ht="18" x14ac:dyDescent="0.25">
      <c r="B2" s="172" t="s">
        <v>142</v>
      </c>
    </row>
    <row r="3" spans="2:3" ht="18" x14ac:dyDescent="0.25">
      <c r="B3" s="7"/>
    </row>
    <row r="4" spans="2:3" x14ac:dyDescent="0.2">
      <c r="B4" s="4" t="s">
        <v>61</v>
      </c>
    </row>
    <row r="6" spans="2:3" x14ac:dyDescent="0.2">
      <c r="B6" s="5"/>
      <c r="C6" s="4" t="s">
        <v>59</v>
      </c>
    </row>
    <row r="8" spans="2:3" x14ac:dyDescent="0.2">
      <c r="B8" s="6"/>
      <c r="C8" s="4" t="s">
        <v>57</v>
      </c>
    </row>
    <row r="10" spans="2:3" x14ac:dyDescent="0.2">
      <c r="C10" s="138" t="s">
        <v>62</v>
      </c>
    </row>
    <row r="12" spans="2:3" x14ac:dyDescent="0.2">
      <c r="B12" s="4" t="s">
        <v>60</v>
      </c>
    </row>
    <row r="14" spans="2:3" x14ac:dyDescent="0.2">
      <c r="B14" s="4" t="s">
        <v>107</v>
      </c>
    </row>
    <row r="15" spans="2:3" x14ac:dyDescent="0.2">
      <c r="B15" s="4" t="s">
        <v>108</v>
      </c>
    </row>
    <row r="16" spans="2:3" x14ac:dyDescent="0.2">
      <c r="B16" s="4" t="s">
        <v>109</v>
      </c>
    </row>
    <row r="18" spans="2:10" x14ac:dyDescent="0.2">
      <c r="B18" s="4" t="s">
        <v>76</v>
      </c>
    </row>
    <row r="19" spans="2:10" x14ac:dyDescent="0.2">
      <c r="B19" s="138" t="s">
        <v>144</v>
      </c>
    </row>
    <row r="20" spans="2:10" x14ac:dyDescent="0.2">
      <c r="B20" s="289"/>
    </row>
    <row r="21" spans="2:10" x14ac:dyDescent="0.2">
      <c r="B21" s="299" t="s">
        <v>216</v>
      </c>
      <c r="C21" s="298"/>
      <c r="D21" s="297"/>
      <c r="E21" s="297"/>
      <c r="F21" s="297"/>
      <c r="G21" s="297"/>
      <c r="H21" s="297"/>
      <c r="I21" s="297"/>
      <c r="J21" s="297"/>
    </row>
    <row r="22" spans="2:10" x14ac:dyDescent="0.2">
      <c r="B22" s="300" t="s">
        <v>212</v>
      </c>
      <c r="C22" s="300"/>
      <c r="D22" s="297"/>
      <c r="E22" s="297"/>
      <c r="F22" s="297"/>
      <c r="G22" s="297"/>
      <c r="H22" s="297"/>
      <c r="I22" s="297"/>
      <c r="J22" s="297"/>
    </row>
    <row r="23" spans="2:10" x14ac:dyDescent="0.2">
      <c r="B23" s="300" t="s">
        <v>213</v>
      </c>
      <c r="C23" s="300"/>
      <c r="D23" s="297"/>
      <c r="E23" s="297"/>
      <c r="F23" s="297"/>
      <c r="G23" s="297"/>
      <c r="H23" s="297"/>
      <c r="I23" s="297"/>
      <c r="J23" s="297"/>
    </row>
    <row r="24" spans="2:10" x14ac:dyDescent="0.2">
      <c r="B24" s="300" t="s">
        <v>214</v>
      </c>
      <c r="C24" s="300"/>
      <c r="D24" s="297"/>
      <c r="E24" s="297"/>
      <c r="F24" s="297"/>
      <c r="G24" s="297"/>
      <c r="H24" s="297"/>
      <c r="I24" s="297"/>
      <c r="J24" s="297"/>
    </row>
    <row r="25" spans="2:10" x14ac:dyDescent="0.2">
      <c r="B25" s="300" t="s">
        <v>215</v>
      </c>
      <c r="C25" s="300"/>
      <c r="D25" s="297"/>
      <c r="E25" s="297"/>
      <c r="F25" s="297"/>
      <c r="G25" s="297"/>
      <c r="H25" s="297"/>
      <c r="I25" s="297"/>
      <c r="J25" s="297"/>
    </row>
    <row r="26" spans="2:10" x14ac:dyDescent="0.2">
      <c r="B26" s="300"/>
      <c r="C26" s="300"/>
      <c r="D26" s="297"/>
      <c r="E26" s="297"/>
      <c r="F26" s="297"/>
      <c r="G26" s="297"/>
      <c r="H26" s="297"/>
      <c r="I26" s="297"/>
      <c r="J26" s="297"/>
    </row>
    <row r="27" spans="2:10" x14ac:dyDescent="0.2">
      <c r="B27" s="138" t="s">
        <v>211</v>
      </c>
    </row>
    <row r="37" spans="3:8" x14ac:dyDescent="0.2">
      <c r="C37" s="138" t="s">
        <v>203</v>
      </c>
      <c r="D37" s="273">
        <v>45335</v>
      </c>
    </row>
    <row r="38" spans="3:8" x14ac:dyDescent="0.2">
      <c r="C38" s="138" t="s">
        <v>202</v>
      </c>
      <c r="D38" s="273">
        <v>45688</v>
      </c>
      <c r="E38" s="138" t="s">
        <v>205</v>
      </c>
    </row>
    <row r="39" spans="3:8" x14ac:dyDescent="0.2">
      <c r="E39" s="4" t="s">
        <v>204</v>
      </c>
    </row>
    <row r="40" spans="3:8" x14ac:dyDescent="0.2">
      <c r="C40" s="289" t="s">
        <v>209</v>
      </c>
      <c r="D40" s="273">
        <v>46071</v>
      </c>
      <c r="E40" s="289" t="s">
        <v>210</v>
      </c>
    </row>
    <row r="41" spans="3:8" ht="15" x14ac:dyDescent="0.25">
      <c r="D41" s="361">
        <v>46136</v>
      </c>
      <c r="E41" s="362" t="s">
        <v>217</v>
      </c>
      <c r="F41"/>
      <c r="G41"/>
      <c r="H41"/>
    </row>
  </sheetData>
  <sheetProtection algorithmName="SHA-512" hashValue="ZvDtjJ73Qy5QurCEn0Bny1iwwrLQ2xqQyk9wqfCNyNIiq6HWIsaWAlpE1h0YyhJsKG+wNiBSU1lRQ2qYKB346w==" saltValue="NNAJfJOg/pIRkKLLLHXrYA==" spinCount="100000" sheet="1" objects="1" scenarios="1"/>
  <printOptions horizontalCentered="1"/>
  <pageMargins left="0.59055118110236227" right="0.59055118110236227" top="0.59055118110236227" bottom="0.59055118110236227" header="0.31496062992125984" footer="0.39370078740157483"/>
  <pageSetup paperSize="9" scale="90" fitToWidth="2" fitToHeight="2" orientation="portrait" r:id="rId1"/>
  <headerFooter>
    <oddFooter>&amp;L&amp;"Arial,Standard"&amp;10Ministerium für Ernährung, Ländlichen Raum und Verbraucherschutz&amp;R&amp;"Arial,Standard"&amp;10FAKT II G2 - Version 8.2, 18.02.2026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showGridLines="0" zoomScaleNormal="100" zoomScaleSheetLayoutView="115" workbookViewId="0"/>
  </sheetViews>
  <sheetFormatPr baseColWidth="10" defaultColWidth="11" defaultRowHeight="14.25" x14ac:dyDescent="0.2"/>
  <cols>
    <col min="1" max="1" width="1.28515625" style="289" customWidth="1"/>
    <col min="2" max="2" width="5.5703125" style="295" customWidth="1"/>
    <col min="3" max="3" width="110" style="138" bestFit="1" customWidth="1"/>
    <col min="4" max="16384" width="11" style="138"/>
  </cols>
  <sheetData>
    <row r="1" spans="2:3" ht="18" x14ac:dyDescent="0.25">
      <c r="C1" s="7" t="s">
        <v>143</v>
      </c>
    </row>
    <row r="3" spans="2:3" ht="15" x14ac:dyDescent="0.25">
      <c r="B3" s="296" t="s">
        <v>64</v>
      </c>
      <c r="C3" s="8" t="s">
        <v>63</v>
      </c>
    </row>
    <row r="4" spans="2:3" ht="15" x14ac:dyDescent="0.25">
      <c r="B4" s="296"/>
      <c r="C4" s="138" t="s">
        <v>67</v>
      </c>
    </row>
    <row r="5" spans="2:3" ht="15" x14ac:dyDescent="0.25">
      <c r="B5" s="296"/>
      <c r="C5" s="138" t="s">
        <v>68</v>
      </c>
    </row>
    <row r="6" spans="2:3" ht="15" x14ac:dyDescent="0.25">
      <c r="B6" s="296"/>
      <c r="C6" s="138" t="s">
        <v>169</v>
      </c>
    </row>
    <row r="7" spans="2:3" ht="15" x14ac:dyDescent="0.25">
      <c r="B7" s="296"/>
    </row>
    <row r="8" spans="2:3" ht="15" x14ac:dyDescent="0.25">
      <c r="B8" s="296" t="s">
        <v>65</v>
      </c>
      <c r="C8" s="8" t="s">
        <v>174</v>
      </c>
    </row>
    <row r="9" spans="2:3" ht="15" x14ac:dyDescent="0.25">
      <c r="B9" s="296"/>
      <c r="C9" s="138" t="s">
        <v>175</v>
      </c>
    </row>
    <row r="10" spans="2:3" ht="15" x14ac:dyDescent="0.25">
      <c r="B10" s="296"/>
      <c r="C10" s="138" t="s">
        <v>176</v>
      </c>
    </row>
    <row r="11" spans="2:3" ht="15" x14ac:dyDescent="0.25">
      <c r="B11" s="296"/>
    </row>
    <row r="12" spans="2:3" ht="15" x14ac:dyDescent="0.25">
      <c r="B12" s="296" t="s">
        <v>66</v>
      </c>
      <c r="C12" s="8" t="s">
        <v>172</v>
      </c>
    </row>
    <row r="13" spans="2:3" x14ac:dyDescent="0.2">
      <c r="C13" s="138" t="s">
        <v>173</v>
      </c>
    </row>
    <row r="14" spans="2:3" x14ac:dyDescent="0.2">
      <c r="C14" s="138" t="s">
        <v>171</v>
      </c>
    </row>
    <row r="16" spans="2:3" ht="15" x14ac:dyDescent="0.25">
      <c r="B16" s="296" t="s">
        <v>69</v>
      </c>
      <c r="C16" s="8" t="s">
        <v>182</v>
      </c>
    </row>
    <row r="17" spans="2:3" x14ac:dyDescent="0.2">
      <c r="C17" s="138" t="s">
        <v>184</v>
      </c>
    </row>
    <row r="19" spans="2:3" ht="15" x14ac:dyDescent="0.25">
      <c r="B19" s="296" t="s">
        <v>70</v>
      </c>
      <c r="C19" s="8" t="s">
        <v>183</v>
      </c>
    </row>
    <row r="20" spans="2:3" x14ac:dyDescent="0.2">
      <c r="C20" s="138" t="s">
        <v>185</v>
      </c>
    </row>
    <row r="22" spans="2:3" ht="15" x14ac:dyDescent="0.25">
      <c r="B22" s="296" t="s">
        <v>186</v>
      </c>
      <c r="C22" s="8" t="s">
        <v>113</v>
      </c>
    </row>
    <row r="23" spans="2:3" x14ac:dyDescent="0.2">
      <c r="C23" s="138" t="s">
        <v>135</v>
      </c>
    </row>
    <row r="24" spans="2:3" x14ac:dyDescent="0.2">
      <c r="C24" s="138" t="s">
        <v>136</v>
      </c>
    </row>
    <row r="26" spans="2:3" ht="15" x14ac:dyDescent="0.25">
      <c r="B26" s="296" t="s">
        <v>71</v>
      </c>
      <c r="C26" s="8" t="s">
        <v>72</v>
      </c>
    </row>
    <row r="27" spans="2:3" x14ac:dyDescent="0.2">
      <c r="C27" s="138" t="s">
        <v>78</v>
      </c>
    </row>
    <row r="28" spans="2:3" x14ac:dyDescent="0.2">
      <c r="C28" s="138" t="s">
        <v>79</v>
      </c>
    </row>
    <row r="30" spans="2:3" ht="15" x14ac:dyDescent="0.25">
      <c r="B30" s="296" t="s">
        <v>188</v>
      </c>
      <c r="C30" s="8" t="s">
        <v>73</v>
      </c>
    </row>
    <row r="31" spans="2:3" x14ac:dyDescent="0.2">
      <c r="C31" s="138" t="s">
        <v>80</v>
      </c>
    </row>
    <row r="32" spans="2:3" x14ac:dyDescent="0.2">
      <c r="C32" s="138" t="s">
        <v>81</v>
      </c>
    </row>
    <row r="34" spans="2:3" ht="15" x14ac:dyDescent="0.25">
      <c r="B34" s="296" t="s">
        <v>189</v>
      </c>
      <c r="C34" s="8" t="s">
        <v>75</v>
      </c>
    </row>
    <row r="35" spans="2:3" x14ac:dyDescent="0.2">
      <c r="C35" s="138" t="s">
        <v>74</v>
      </c>
    </row>
    <row r="37" spans="2:3" ht="15" x14ac:dyDescent="0.25">
      <c r="B37" s="296" t="s">
        <v>190</v>
      </c>
      <c r="C37" s="8" t="s">
        <v>111</v>
      </c>
    </row>
    <row r="38" spans="2:3" x14ac:dyDescent="0.2">
      <c r="C38" s="138" t="s">
        <v>112</v>
      </c>
    </row>
    <row r="39" spans="2:3" x14ac:dyDescent="0.2">
      <c r="C39" s="138" t="s">
        <v>114</v>
      </c>
    </row>
  </sheetData>
  <sheetProtection algorithmName="SHA-512" hashValue="Ba3VWLCg2QIFx+/IfnBXwhRcLMqUMB2wR0nMRlScsRe0WELbtVnmefqju7QCqCY64nNNTt/VJknFjEFL0Qq9ew==" saltValue="sJu6RS1618Z5f6Yj8f2xxQ==" spinCount="100000" sheet="1" objects="1" scenarios="1"/>
  <printOptions horizontalCentered="1"/>
  <pageMargins left="0.59055118110236227" right="0.59055118110236227" top="0.59055118110236227" bottom="0.59055118110236227" header="0.31496062992125984" footer="0.39370078740157483"/>
  <pageSetup paperSize="9" scale="93" orientation="portrait" r:id="rId1"/>
  <headerFooter>
    <oddFooter>&amp;L&amp;"Arial,Standard"&amp;10Ministerium für Ernährung, Ländlichen Raum und Verbraucherschutz&amp;R&amp;"Arial,Standard"&amp;10FAKT II G2 - Version 8.2, 18.02.2026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E117"/>
  <sheetViews>
    <sheetView showGridLines="0" zoomScaleNormal="100" zoomScaleSheetLayoutView="70" zoomScalePageLayoutView="85" workbookViewId="0"/>
  </sheetViews>
  <sheetFormatPr baseColWidth="10" defaultColWidth="11.42578125" defaultRowHeight="14.25" x14ac:dyDescent="0.2"/>
  <cols>
    <col min="1" max="1" width="1.140625" style="119" customWidth="1"/>
    <col min="2" max="2" width="7.7109375" style="4" customWidth="1"/>
    <col min="3" max="3" width="10.7109375" style="141" customWidth="1"/>
    <col min="4" max="5" width="10.7109375" style="4" customWidth="1"/>
    <col min="6" max="8" width="14.7109375" style="4" customWidth="1"/>
    <col min="9" max="9" width="10.7109375" style="4" customWidth="1"/>
    <col min="10" max="10" width="4.7109375" style="4" customWidth="1"/>
    <col min="11" max="11" width="11.42578125" style="4" hidden="1" customWidth="1"/>
    <col min="12" max="12" width="11.85546875" style="4" hidden="1" customWidth="1"/>
    <col min="13" max="13" width="5.7109375" style="4" customWidth="1"/>
    <col min="14" max="14" width="7.7109375" style="4" customWidth="1"/>
    <col min="15" max="16" width="10.7109375" style="4" customWidth="1"/>
    <col min="17" max="19" width="14.7109375" style="4" customWidth="1"/>
    <col min="20" max="20" width="10.7109375" style="4" customWidth="1"/>
    <col min="21" max="21" width="4.7109375" style="4" customWidth="1"/>
    <col min="22" max="22" width="11.7109375" style="4" hidden="1" customWidth="1"/>
    <col min="23" max="23" width="12.42578125" style="4" hidden="1" customWidth="1"/>
    <col min="24" max="24" width="5.7109375" style="119" customWidth="1"/>
    <col min="25" max="25" width="15.42578125" style="149" customWidth="1"/>
    <col min="26" max="27" width="12.140625" style="149" customWidth="1"/>
    <col min="28" max="28" width="18.5703125" style="4" customWidth="1"/>
    <col min="29" max="16384" width="11.42578125" style="4"/>
  </cols>
  <sheetData>
    <row r="1" spans="2:31" ht="20.25" x14ac:dyDescent="0.3">
      <c r="B1" s="74" t="s">
        <v>86</v>
      </c>
      <c r="C1" s="140"/>
      <c r="D1" s="8"/>
      <c r="E1" s="8"/>
      <c r="F1" s="8"/>
      <c r="G1" s="8"/>
      <c r="H1" s="8"/>
    </row>
    <row r="3" spans="2:31" ht="18" x14ac:dyDescent="0.25">
      <c r="B3" s="75" t="s">
        <v>87</v>
      </c>
      <c r="C3" s="162"/>
      <c r="D3" s="80"/>
      <c r="E3" s="80"/>
      <c r="F3" s="80"/>
      <c r="G3" s="139" t="str">
        <f>'Schweine Einstieg G2.1'!H1</f>
        <v/>
      </c>
    </row>
    <row r="4" spans="2:31" ht="15" x14ac:dyDescent="0.25">
      <c r="C4" s="142"/>
    </row>
    <row r="5" spans="2:31" ht="15.75" x14ac:dyDescent="0.25">
      <c r="B5" s="84" t="s">
        <v>97</v>
      </c>
      <c r="C5" s="142"/>
      <c r="D5" s="82"/>
      <c r="E5" s="83"/>
      <c r="F5" s="83"/>
      <c r="G5" s="83"/>
      <c r="H5" s="92" t="s">
        <v>99</v>
      </c>
      <c r="I5" s="93">
        <v>0.7</v>
      </c>
      <c r="J5" s="97" t="s">
        <v>98</v>
      </c>
      <c r="N5" s="84" t="s">
        <v>88</v>
      </c>
      <c r="O5" s="82"/>
      <c r="P5" s="83"/>
      <c r="Q5" s="83"/>
      <c r="R5" s="83"/>
      <c r="S5" s="92" t="s">
        <v>99</v>
      </c>
      <c r="T5" s="93">
        <v>0.25</v>
      </c>
      <c r="U5" s="97" t="s">
        <v>98</v>
      </c>
      <c r="X5" s="120"/>
      <c r="Y5" s="84" t="s">
        <v>165</v>
      </c>
      <c r="AB5" s="83"/>
      <c r="AC5" s="83"/>
      <c r="AD5" s="83"/>
      <c r="AE5" s="83"/>
    </row>
    <row r="6" spans="2:31" ht="16.5" thickBot="1" x14ac:dyDescent="0.3">
      <c r="B6" s="81"/>
      <c r="D6" s="82"/>
      <c r="E6" s="83"/>
      <c r="F6" s="83"/>
      <c r="G6" s="83"/>
      <c r="H6" s="83"/>
      <c r="I6" s="83"/>
      <c r="J6" s="83"/>
      <c r="N6" s="81"/>
      <c r="O6" s="82"/>
      <c r="P6" s="83"/>
      <c r="Q6" s="83"/>
      <c r="R6" s="83"/>
      <c r="S6" s="83"/>
      <c r="T6" s="83"/>
      <c r="U6" s="83"/>
      <c r="X6" s="120"/>
      <c r="Y6" s="150"/>
      <c r="Z6" s="150"/>
      <c r="AA6" s="150"/>
      <c r="AB6" s="83"/>
      <c r="AC6" s="83"/>
      <c r="AD6" s="83"/>
      <c r="AE6" s="83"/>
    </row>
    <row r="7" spans="2:31" ht="48.6" customHeight="1" x14ac:dyDescent="0.2">
      <c r="B7" s="94" t="s">
        <v>95</v>
      </c>
      <c r="C7" s="143" t="s">
        <v>164</v>
      </c>
      <c r="D7" s="95" t="s">
        <v>91</v>
      </c>
      <c r="E7" s="95" t="s">
        <v>92</v>
      </c>
      <c r="F7" s="85" t="s">
        <v>93</v>
      </c>
      <c r="G7" s="86" t="s">
        <v>103</v>
      </c>
      <c r="H7" s="86" t="s">
        <v>96</v>
      </c>
      <c r="I7" s="311" t="s">
        <v>94</v>
      </c>
      <c r="J7" s="312"/>
      <c r="K7" s="271" t="s">
        <v>138</v>
      </c>
      <c r="L7" s="272" t="s">
        <v>139</v>
      </c>
      <c r="N7" s="94" t="s">
        <v>95</v>
      </c>
      <c r="O7" s="95" t="s">
        <v>91</v>
      </c>
      <c r="P7" s="95" t="s">
        <v>92</v>
      </c>
      <c r="Q7" s="85" t="s">
        <v>93</v>
      </c>
      <c r="R7" s="86" t="s">
        <v>103</v>
      </c>
      <c r="S7" s="86" t="s">
        <v>96</v>
      </c>
      <c r="T7" s="311" t="s">
        <v>94</v>
      </c>
      <c r="U7" s="312"/>
      <c r="V7" s="271" t="s">
        <v>138</v>
      </c>
      <c r="W7" s="272" t="s">
        <v>139</v>
      </c>
      <c r="X7" s="254"/>
      <c r="Y7" s="152" t="s">
        <v>146</v>
      </c>
      <c r="Z7" s="152" t="s">
        <v>145</v>
      </c>
      <c r="AA7" s="152" t="s">
        <v>147</v>
      </c>
      <c r="AB7" s="99"/>
      <c r="AC7" s="99"/>
      <c r="AD7" s="99"/>
      <c r="AE7" s="98"/>
    </row>
    <row r="8" spans="2:31" ht="18" x14ac:dyDescent="0.2">
      <c r="B8" s="78"/>
      <c r="C8" s="144" t="s">
        <v>102</v>
      </c>
      <c r="D8" s="96" t="s">
        <v>101</v>
      </c>
      <c r="E8" s="96" t="s">
        <v>101</v>
      </c>
      <c r="F8" s="96" t="s">
        <v>100</v>
      </c>
      <c r="G8" s="96" t="s">
        <v>100</v>
      </c>
      <c r="H8" s="79" t="s">
        <v>100</v>
      </c>
      <c r="I8" s="313" t="s">
        <v>102</v>
      </c>
      <c r="J8" s="314"/>
      <c r="K8" s="153" t="s">
        <v>100</v>
      </c>
      <c r="L8" s="154" t="s">
        <v>102</v>
      </c>
      <c r="N8" s="78"/>
      <c r="O8" s="96" t="s">
        <v>101</v>
      </c>
      <c r="P8" s="96" t="s">
        <v>101</v>
      </c>
      <c r="Q8" s="96" t="s">
        <v>100</v>
      </c>
      <c r="R8" s="96" t="s">
        <v>100</v>
      </c>
      <c r="S8" s="79" t="s">
        <v>100</v>
      </c>
      <c r="T8" s="313" t="s">
        <v>102</v>
      </c>
      <c r="U8" s="314"/>
      <c r="V8" s="153" t="s">
        <v>100</v>
      </c>
      <c r="W8" s="154" t="s">
        <v>102</v>
      </c>
      <c r="X8" s="254"/>
      <c r="Y8" s="154" t="s">
        <v>102</v>
      </c>
      <c r="Z8" s="154" t="s">
        <v>102</v>
      </c>
      <c r="AA8" s="154" t="s">
        <v>102</v>
      </c>
      <c r="AB8" s="99"/>
      <c r="AC8" s="99"/>
      <c r="AD8" s="99"/>
      <c r="AE8" s="98"/>
    </row>
    <row r="9" spans="2:31" x14ac:dyDescent="0.2">
      <c r="B9" s="77">
        <v>1</v>
      </c>
      <c r="C9" s="145"/>
      <c r="D9" s="116"/>
      <c r="E9" s="116"/>
      <c r="F9" s="214">
        <f>D9*E9</f>
        <v>0</v>
      </c>
      <c r="G9" s="116"/>
      <c r="H9" s="214">
        <f>F9-G9</f>
        <v>0</v>
      </c>
      <c r="I9" s="304">
        <f t="shared" ref="I9:I52" si="0">ROUNDDOWN(H9/$I$5,0)</f>
        <v>0</v>
      </c>
      <c r="J9" s="305"/>
      <c r="K9" s="155">
        <f>H9*C9</f>
        <v>0</v>
      </c>
      <c r="L9" s="156">
        <f>I9*C9</f>
        <v>0</v>
      </c>
      <c r="N9" s="77">
        <v>1</v>
      </c>
      <c r="O9" s="116"/>
      <c r="P9" s="116"/>
      <c r="Q9" s="214">
        <f>O9*P9</f>
        <v>0</v>
      </c>
      <c r="R9" s="116"/>
      <c r="S9" s="214">
        <f>Q9-R9</f>
        <v>0</v>
      </c>
      <c r="T9" s="304">
        <f>ROUNDDOWN(S9/$T$5,0)</f>
        <v>0</v>
      </c>
      <c r="U9" s="305"/>
      <c r="V9" s="155">
        <f>S9*C9</f>
        <v>0</v>
      </c>
      <c r="W9" s="156">
        <f>T9*C9</f>
        <v>0</v>
      </c>
      <c r="X9" s="255"/>
      <c r="Y9" s="184"/>
      <c r="Z9" s="246">
        <f t="shared" ref="Z9:Z52" si="1">MIN(T9,I9,Y9)</f>
        <v>0</v>
      </c>
      <c r="AA9" s="246">
        <f t="shared" ref="AA9:AA52" si="2">Z9*C9</f>
        <v>0</v>
      </c>
      <c r="AB9" s="83"/>
      <c r="AC9" s="83"/>
      <c r="AD9" s="83"/>
      <c r="AE9" s="83"/>
    </row>
    <row r="10" spans="2:31" x14ac:dyDescent="0.2">
      <c r="B10" s="76">
        <v>2</v>
      </c>
      <c r="C10" s="146"/>
      <c r="D10" s="116"/>
      <c r="E10" s="116"/>
      <c r="F10" s="215">
        <f t="shared" ref="F10:F52" si="3">D10*E10</f>
        <v>0</v>
      </c>
      <c r="G10" s="116"/>
      <c r="H10" s="215">
        <f t="shared" ref="H10:H52" si="4">F10-G10</f>
        <v>0</v>
      </c>
      <c r="I10" s="304">
        <f t="shared" si="0"/>
        <v>0</v>
      </c>
      <c r="J10" s="305"/>
      <c r="K10" s="155">
        <f t="shared" ref="K10:K52" si="5">H10*C10</f>
        <v>0</v>
      </c>
      <c r="L10" s="156">
        <f t="shared" ref="L10:L52" si="6">I10*C10</f>
        <v>0</v>
      </c>
      <c r="N10" s="76">
        <v>2</v>
      </c>
      <c r="O10" s="116"/>
      <c r="P10" s="116"/>
      <c r="Q10" s="215">
        <f t="shared" ref="Q10:Q52" si="7">O10*P10</f>
        <v>0</v>
      </c>
      <c r="R10" s="116"/>
      <c r="S10" s="215">
        <f t="shared" ref="S10:S43" si="8">Q10-R10</f>
        <v>0</v>
      </c>
      <c r="T10" s="304">
        <f t="shared" ref="T10:T52" si="9">ROUNDDOWN(S10/$T$5,0)</f>
        <v>0</v>
      </c>
      <c r="U10" s="305"/>
      <c r="V10" s="155">
        <f t="shared" ref="V10:V52" si="10">S10*C10</f>
        <v>0</v>
      </c>
      <c r="W10" s="156">
        <f t="shared" ref="W10:W52" si="11">T10*C10</f>
        <v>0</v>
      </c>
      <c r="X10" s="255"/>
      <c r="Y10" s="184"/>
      <c r="Z10" s="246">
        <f t="shared" si="1"/>
        <v>0</v>
      </c>
      <c r="AA10" s="246">
        <f t="shared" si="2"/>
        <v>0</v>
      </c>
      <c r="AB10" s="83"/>
      <c r="AC10" s="83"/>
      <c r="AD10" s="83"/>
      <c r="AE10" s="83"/>
    </row>
    <row r="11" spans="2:31" x14ac:dyDescent="0.2">
      <c r="B11" s="76">
        <v>3</v>
      </c>
      <c r="C11" s="146"/>
      <c r="D11" s="116"/>
      <c r="E11" s="116"/>
      <c r="F11" s="215">
        <f t="shared" si="3"/>
        <v>0</v>
      </c>
      <c r="G11" s="116"/>
      <c r="H11" s="215">
        <f t="shared" si="4"/>
        <v>0</v>
      </c>
      <c r="I11" s="304">
        <f t="shared" si="0"/>
        <v>0</v>
      </c>
      <c r="J11" s="305"/>
      <c r="K11" s="155">
        <f t="shared" si="5"/>
        <v>0</v>
      </c>
      <c r="L11" s="156">
        <f t="shared" si="6"/>
        <v>0</v>
      </c>
      <c r="N11" s="76">
        <v>3</v>
      </c>
      <c r="O11" s="116"/>
      <c r="P11" s="116"/>
      <c r="Q11" s="215">
        <f t="shared" si="7"/>
        <v>0</v>
      </c>
      <c r="R11" s="116"/>
      <c r="S11" s="215">
        <f t="shared" si="8"/>
        <v>0</v>
      </c>
      <c r="T11" s="304">
        <f t="shared" si="9"/>
        <v>0</v>
      </c>
      <c r="U11" s="305"/>
      <c r="V11" s="155">
        <f t="shared" si="10"/>
        <v>0</v>
      </c>
      <c r="W11" s="156">
        <f t="shared" si="11"/>
        <v>0</v>
      </c>
      <c r="X11" s="255"/>
      <c r="Y11" s="184"/>
      <c r="Z11" s="246">
        <f t="shared" si="1"/>
        <v>0</v>
      </c>
      <c r="AA11" s="246">
        <f t="shared" si="2"/>
        <v>0</v>
      </c>
      <c r="AB11" s="83"/>
      <c r="AC11" s="83"/>
      <c r="AD11" s="83"/>
      <c r="AE11" s="83"/>
    </row>
    <row r="12" spans="2:31" x14ac:dyDescent="0.2">
      <c r="B12" s="76">
        <v>4</v>
      </c>
      <c r="C12" s="146"/>
      <c r="D12" s="117"/>
      <c r="E12" s="117"/>
      <c r="F12" s="215">
        <f t="shared" si="3"/>
        <v>0</v>
      </c>
      <c r="G12" s="117"/>
      <c r="H12" s="215">
        <f t="shared" si="4"/>
        <v>0</v>
      </c>
      <c r="I12" s="304">
        <f t="shared" si="0"/>
        <v>0</v>
      </c>
      <c r="J12" s="305"/>
      <c r="K12" s="155">
        <f t="shared" si="5"/>
        <v>0</v>
      </c>
      <c r="L12" s="156">
        <f t="shared" si="6"/>
        <v>0</v>
      </c>
      <c r="N12" s="76">
        <v>4</v>
      </c>
      <c r="O12" s="117"/>
      <c r="P12" s="117"/>
      <c r="Q12" s="215">
        <f t="shared" si="7"/>
        <v>0</v>
      </c>
      <c r="R12" s="117"/>
      <c r="S12" s="215">
        <f t="shared" si="8"/>
        <v>0</v>
      </c>
      <c r="T12" s="304">
        <f t="shared" si="9"/>
        <v>0</v>
      </c>
      <c r="U12" s="305"/>
      <c r="V12" s="155">
        <f t="shared" si="10"/>
        <v>0</v>
      </c>
      <c r="W12" s="156">
        <f t="shared" si="11"/>
        <v>0</v>
      </c>
      <c r="X12" s="255"/>
      <c r="Y12" s="185"/>
      <c r="Z12" s="246">
        <f t="shared" si="1"/>
        <v>0</v>
      </c>
      <c r="AA12" s="246">
        <f t="shared" si="2"/>
        <v>0</v>
      </c>
      <c r="AB12" s="83"/>
      <c r="AC12" s="83"/>
      <c r="AD12" s="83"/>
      <c r="AE12" s="83"/>
    </row>
    <row r="13" spans="2:31" x14ac:dyDescent="0.2">
      <c r="B13" s="76">
        <v>5</v>
      </c>
      <c r="C13" s="146"/>
      <c r="D13" s="117"/>
      <c r="E13" s="117"/>
      <c r="F13" s="215">
        <f t="shared" si="3"/>
        <v>0</v>
      </c>
      <c r="G13" s="117"/>
      <c r="H13" s="215">
        <f t="shared" si="4"/>
        <v>0</v>
      </c>
      <c r="I13" s="304">
        <f t="shared" si="0"/>
        <v>0</v>
      </c>
      <c r="J13" s="305"/>
      <c r="K13" s="155">
        <f t="shared" si="5"/>
        <v>0</v>
      </c>
      <c r="L13" s="156">
        <f t="shared" si="6"/>
        <v>0</v>
      </c>
      <c r="N13" s="76">
        <v>5</v>
      </c>
      <c r="O13" s="117"/>
      <c r="P13" s="117"/>
      <c r="Q13" s="215">
        <f t="shared" si="7"/>
        <v>0</v>
      </c>
      <c r="R13" s="117"/>
      <c r="S13" s="215">
        <f t="shared" si="8"/>
        <v>0</v>
      </c>
      <c r="T13" s="304">
        <f t="shared" si="9"/>
        <v>0</v>
      </c>
      <c r="U13" s="305"/>
      <c r="V13" s="155">
        <f t="shared" si="10"/>
        <v>0</v>
      </c>
      <c r="W13" s="156">
        <f t="shared" si="11"/>
        <v>0</v>
      </c>
      <c r="X13" s="255"/>
      <c r="Y13" s="185"/>
      <c r="Z13" s="246">
        <f t="shared" si="1"/>
        <v>0</v>
      </c>
      <c r="AA13" s="246">
        <f t="shared" si="2"/>
        <v>0</v>
      </c>
      <c r="AB13" s="83"/>
      <c r="AC13" s="83"/>
      <c r="AD13" s="83"/>
      <c r="AE13" s="83"/>
    </row>
    <row r="14" spans="2:31" x14ac:dyDescent="0.2">
      <c r="B14" s="76">
        <v>6</v>
      </c>
      <c r="C14" s="146"/>
      <c r="D14" s="117"/>
      <c r="E14" s="117"/>
      <c r="F14" s="215">
        <f t="shared" si="3"/>
        <v>0</v>
      </c>
      <c r="G14" s="117"/>
      <c r="H14" s="215">
        <f t="shared" si="4"/>
        <v>0</v>
      </c>
      <c r="I14" s="304">
        <f t="shared" si="0"/>
        <v>0</v>
      </c>
      <c r="J14" s="305"/>
      <c r="K14" s="155">
        <f t="shared" si="5"/>
        <v>0</v>
      </c>
      <c r="L14" s="156">
        <f t="shared" si="6"/>
        <v>0</v>
      </c>
      <c r="N14" s="76">
        <v>6</v>
      </c>
      <c r="O14" s="117"/>
      <c r="P14" s="117"/>
      <c r="Q14" s="215">
        <f t="shared" si="7"/>
        <v>0</v>
      </c>
      <c r="R14" s="117"/>
      <c r="S14" s="215">
        <f t="shared" si="8"/>
        <v>0</v>
      </c>
      <c r="T14" s="304">
        <f t="shared" si="9"/>
        <v>0</v>
      </c>
      <c r="U14" s="305"/>
      <c r="V14" s="155">
        <f t="shared" si="10"/>
        <v>0</v>
      </c>
      <c r="W14" s="156">
        <f t="shared" si="11"/>
        <v>0</v>
      </c>
      <c r="X14" s="255"/>
      <c r="Y14" s="185"/>
      <c r="Z14" s="246">
        <f t="shared" si="1"/>
        <v>0</v>
      </c>
      <c r="AA14" s="246">
        <f t="shared" si="2"/>
        <v>0</v>
      </c>
      <c r="AB14" s="83"/>
      <c r="AC14" s="83"/>
      <c r="AD14" s="83"/>
      <c r="AE14" s="83"/>
    </row>
    <row r="15" spans="2:31" x14ac:dyDescent="0.2">
      <c r="B15" s="76">
        <v>7</v>
      </c>
      <c r="C15" s="146"/>
      <c r="D15" s="117"/>
      <c r="E15" s="117"/>
      <c r="F15" s="215">
        <f t="shared" si="3"/>
        <v>0</v>
      </c>
      <c r="G15" s="117"/>
      <c r="H15" s="215">
        <f t="shared" si="4"/>
        <v>0</v>
      </c>
      <c r="I15" s="304">
        <f t="shared" si="0"/>
        <v>0</v>
      </c>
      <c r="J15" s="305"/>
      <c r="K15" s="155">
        <f t="shared" si="5"/>
        <v>0</v>
      </c>
      <c r="L15" s="156">
        <f t="shared" si="6"/>
        <v>0</v>
      </c>
      <c r="N15" s="76">
        <v>7</v>
      </c>
      <c r="O15" s="117"/>
      <c r="P15" s="117"/>
      <c r="Q15" s="215">
        <f t="shared" si="7"/>
        <v>0</v>
      </c>
      <c r="R15" s="117"/>
      <c r="S15" s="215">
        <f t="shared" si="8"/>
        <v>0</v>
      </c>
      <c r="T15" s="304">
        <f t="shared" si="9"/>
        <v>0</v>
      </c>
      <c r="U15" s="305"/>
      <c r="V15" s="155">
        <f t="shared" si="10"/>
        <v>0</v>
      </c>
      <c r="W15" s="156">
        <f t="shared" si="11"/>
        <v>0</v>
      </c>
      <c r="X15" s="255"/>
      <c r="Y15" s="185"/>
      <c r="Z15" s="246">
        <f t="shared" si="1"/>
        <v>0</v>
      </c>
      <c r="AA15" s="246">
        <f t="shared" si="2"/>
        <v>0</v>
      </c>
      <c r="AB15" s="83"/>
      <c r="AC15" s="83"/>
      <c r="AD15" s="83"/>
      <c r="AE15" s="83"/>
    </row>
    <row r="16" spans="2:31" x14ac:dyDescent="0.2">
      <c r="B16" s="76">
        <v>8</v>
      </c>
      <c r="C16" s="146"/>
      <c r="D16" s="117"/>
      <c r="E16" s="117"/>
      <c r="F16" s="215">
        <f t="shared" si="3"/>
        <v>0</v>
      </c>
      <c r="G16" s="117"/>
      <c r="H16" s="215">
        <f t="shared" si="4"/>
        <v>0</v>
      </c>
      <c r="I16" s="304">
        <f t="shared" si="0"/>
        <v>0</v>
      </c>
      <c r="J16" s="305"/>
      <c r="K16" s="155">
        <f t="shared" si="5"/>
        <v>0</v>
      </c>
      <c r="L16" s="156">
        <f t="shared" si="6"/>
        <v>0</v>
      </c>
      <c r="N16" s="76">
        <v>8</v>
      </c>
      <c r="O16" s="117"/>
      <c r="P16" s="117"/>
      <c r="Q16" s="215">
        <f t="shared" si="7"/>
        <v>0</v>
      </c>
      <c r="R16" s="117"/>
      <c r="S16" s="215">
        <f t="shared" si="8"/>
        <v>0</v>
      </c>
      <c r="T16" s="304">
        <f t="shared" si="9"/>
        <v>0</v>
      </c>
      <c r="U16" s="305"/>
      <c r="V16" s="155">
        <f t="shared" si="10"/>
        <v>0</v>
      </c>
      <c r="W16" s="156">
        <f t="shared" si="11"/>
        <v>0</v>
      </c>
      <c r="X16" s="255"/>
      <c r="Y16" s="185"/>
      <c r="Z16" s="246">
        <f t="shared" si="1"/>
        <v>0</v>
      </c>
      <c r="AA16" s="246">
        <f t="shared" si="2"/>
        <v>0</v>
      </c>
      <c r="AB16" s="83"/>
      <c r="AC16" s="83"/>
      <c r="AD16" s="83"/>
      <c r="AE16" s="83"/>
    </row>
    <row r="17" spans="2:31" x14ac:dyDescent="0.2">
      <c r="B17" s="76">
        <v>9</v>
      </c>
      <c r="C17" s="146"/>
      <c r="D17" s="117"/>
      <c r="E17" s="117"/>
      <c r="F17" s="215">
        <f t="shared" si="3"/>
        <v>0</v>
      </c>
      <c r="G17" s="117"/>
      <c r="H17" s="215">
        <f t="shared" si="4"/>
        <v>0</v>
      </c>
      <c r="I17" s="304">
        <f t="shared" si="0"/>
        <v>0</v>
      </c>
      <c r="J17" s="305"/>
      <c r="K17" s="155">
        <f t="shared" si="5"/>
        <v>0</v>
      </c>
      <c r="L17" s="156">
        <f t="shared" si="6"/>
        <v>0</v>
      </c>
      <c r="N17" s="76">
        <v>9</v>
      </c>
      <c r="O17" s="117"/>
      <c r="P17" s="117"/>
      <c r="Q17" s="215">
        <f t="shared" si="7"/>
        <v>0</v>
      </c>
      <c r="R17" s="117"/>
      <c r="S17" s="215">
        <f t="shared" si="8"/>
        <v>0</v>
      </c>
      <c r="T17" s="304">
        <f t="shared" si="9"/>
        <v>0</v>
      </c>
      <c r="U17" s="305"/>
      <c r="V17" s="155">
        <f t="shared" si="10"/>
        <v>0</v>
      </c>
      <c r="W17" s="156">
        <f t="shared" si="11"/>
        <v>0</v>
      </c>
      <c r="X17" s="255"/>
      <c r="Y17" s="185"/>
      <c r="Z17" s="246">
        <f t="shared" si="1"/>
        <v>0</v>
      </c>
      <c r="AA17" s="246">
        <f t="shared" si="2"/>
        <v>0</v>
      </c>
      <c r="AB17" s="83"/>
      <c r="AC17" s="83"/>
      <c r="AD17" s="83"/>
      <c r="AE17" s="83"/>
    </row>
    <row r="18" spans="2:31" x14ac:dyDescent="0.2">
      <c r="B18" s="76">
        <v>10</v>
      </c>
      <c r="C18" s="146"/>
      <c r="D18" s="117"/>
      <c r="E18" s="117"/>
      <c r="F18" s="215">
        <f t="shared" si="3"/>
        <v>0</v>
      </c>
      <c r="G18" s="117"/>
      <c r="H18" s="215">
        <f t="shared" si="4"/>
        <v>0</v>
      </c>
      <c r="I18" s="304">
        <f t="shared" si="0"/>
        <v>0</v>
      </c>
      <c r="J18" s="305"/>
      <c r="K18" s="155">
        <f t="shared" si="5"/>
        <v>0</v>
      </c>
      <c r="L18" s="156">
        <f t="shared" si="6"/>
        <v>0</v>
      </c>
      <c r="N18" s="76">
        <v>10</v>
      </c>
      <c r="O18" s="117"/>
      <c r="P18" s="117"/>
      <c r="Q18" s="215">
        <f t="shared" si="7"/>
        <v>0</v>
      </c>
      <c r="R18" s="117"/>
      <c r="S18" s="215">
        <f t="shared" si="8"/>
        <v>0</v>
      </c>
      <c r="T18" s="304">
        <f t="shared" si="9"/>
        <v>0</v>
      </c>
      <c r="U18" s="305"/>
      <c r="V18" s="155">
        <f t="shared" si="10"/>
        <v>0</v>
      </c>
      <c r="W18" s="156">
        <f t="shared" si="11"/>
        <v>0</v>
      </c>
      <c r="X18" s="255"/>
      <c r="Y18" s="185"/>
      <c r="Z18" s="246">
        <f t="shared" si="1"/>
        <v>0</v>
      </c>
      <c r="AA18" s="246">
        <f t="shared" si="2"/>
        <v>0</v>
      </c>
      <c r="AB18" s="83"/>
      <c r="AC18" s="83"/>
      <c r="AD18" s="83"/>
      <c r="AE18" s="83"/>
    </row>
    <row r="19" spans="2:31" x14ac:dyDescent="0.2">
      <c r="B19" s="76">
        <v>11</v>
      </c>
      <c r="C19" s="146"/>
      <c r="D19" s="117"/>
      <c r="E19" s="117"/>
      <c r="F19" s="215">
        <f t="shared" si="3"/>
        <v>0</v>
      </c>
      <c r="G19" s="117"/>
      <c r="H19" s="215">
        <f t="shared" si="4"/>
        <v>0</v>
      </c>
      <c r="I19" s="304">
        <f t="shared" si="0"/>
        <v>0</v>
      </c>
      <c r="J19" s="305"/>
      <c r="K19" s="155">
        <f t="shared" si="5"/>
        <v>0</v>
      </c>
      <c r="L19" s="156">
        <f t="shared" si="6"/>
        <v>0</v>
      </c>
      <c r="N19" s="76">
        <v>11</v>
      </c>
      <c r="O19" s="117"/>
      <c r="P19" s="117"/>
      <c r="Q19" s="215">
        <f t="shared" si="7"/>
        <v>0</v>
      </c>
      <c r="R19" s="117"/>
      <c r="S19" s="215">
        <f t="shared" si="8"/>
        <v>0</v>
      </c>
      <c r="T19" s="304">
        <f t="shared" si="9"/>
        <v>0</v>
      </c>
      <c r="U19" s="305"/>
      <c r="V19" s="155">
        <f t="shared" si="10"/>
        <v>0</v>
      </c>
      <c r="W19" s="156">
        <f t="shared" si="11"/>
        <v>0</v>
      </c>
      <c r="X19" s="255"/>
      <c r="Y19" s="185"/>
      <c r="Z19" s="246">
        <f t="shared" si="1"/>
        <v>0</v>
      </c>
      <c r="AA19" s="246">
        <f t="shared" si="2"/>
        <v>0</v>
      </c>
      <c r="AB19" s="83"/>
      <c r="AC19" s="83"/>
      <c r="AD19" s="83"/>
      <c r="AE19" s="83"/>
    </row>
    <row r="20" spans="2:31" x14ac:dyDescent="0.2">
      <c r="B20" s="76">
        <v>12</v>
      </c>
      <c r="C20" s="146"/>
      <c r="D20" s="117"/>
      <c r="E20" s="117"/>
      <c r="F20" s="215">
        <f t="shared" si="3"/>
        <v>0</v>
      </c>
      <c r="G20" s="117"/>
      <c r="H20" s="215">
        <f t="shared" si="4"/>
        <v>0</v>
      </c>
      <c r="I20" s="304">
        <f t="shared" si="0"/>
        <v>0</v>
      </c>
      <c r="J20" s="305"/>
      <c r="K20" s="155">
        <f t="shared" si="5"/>
        <v>0</v>
      </c>
      <c r="L20" s="156">
        <f t="shared" si="6"/>
        <v>0</v>
      </c>
      <c r="N20" s="76">
        <v>12</v>
      </c>
      <c r="O20" s="117"/>
      <c r="P20" s="117"/>
      <c r="Q20" s="215">
        <f t="shared" si="7"/>
        <v>0</v>
      </c>
      <c r="R20" s="117"/>
      <c r="S20" s="215">
        <f t="shared" si="8"/>
        <v>0</v>
      </c>
      <c r="T20" s="304">
        <f t="shared" si="9"/>
        <v>0</v>
      </c>
      <c r="U20" s="305"/>
      <c r="V20" s="155">
        <f t="shared" si="10"/>
        <v>0</v>
      </c>
      <c r="W20" s="156">
        <f t="shared" si="11"/>
        <v>0</v>
      </c>
      <c r="X20" s="255"/>
      <c r="Y20" s="185"/>
      <c r="Z20" s="246">
        <f t="shared" si="1"/>
        <v>0</v>
      </c>
      <c r="AA20" s="246">
        <f t="shared" si="2"/>
        <v>0</v>
      </c>
      <c r="AB20" s="83"/>
      <c r="AC20" s="83"/>
      <c r="AD20" s="83"/>
      <c r="AE20" s="83"/>
    </row>
    <row r="21" spans="2:31" x14ac:dyDescent="0.2">
      <c r="B21" s="76">
        <v>13</v>
      </c>
      <c r="C21" s="146"/>
      <c r="D21" s="117"/>
      <c r="E21" s="117"/>
      <c r="F21" s="215">
        <f t="shared" si="3"/>
        <v>0</v>
      </c>
      <c r="G21" s="117"/>
      <c r="H21" s="215">
        <f t="shared" si="4"/>
        <v>0</v>
      </c>
      <c r="I21" s="304">
        <f t="shared" si="0"/>
        <v>0</v>
      </c>
      <c r="J21" s="305"/>
      <c r="K21" s="155">
        <f t="shared" si="5"/>
        <v>0</v>
      </c>
      <c r="L21" s="156">
        <f t="shared" si="6"/>
        <v>0</v>
      </c>
      <c r="N21" s="76">
        <v>13</v>
      </c>
      <c r="O21" s="117"/>
      <c r="P21" s="117"/>
      <c r="Q21" s="215">
        <f t="shared" si="7"/>
        <v>0</v>
      </c>
      <c r="R21" s="117"/>
      <c r="S21" s="215">
        <f t="shared" si="8"/>
        <v>0</v>
      </c>
      <c r="T21" s="304">
        <f t="shared" si="9"/>
        <v>0</v>
      </c>
      <c r="U21" s="305"/>
      <c r="V21" s="155">
        <f t="shared" si="10"/>
        <v>0</v>
      </c>
      <c r="W21" s="156">
        <f t="shared" si="11"/>
        <v>0</v>
      </c>
      <c r="X21" s="255"/>
      <c r="Y21" s="185"/>
      <c r="Z21" s="246">
        <f t="shared" si="1"/>
        <v>0</v>
      </c>
      <c r="AA21" s="246">
        <f t="shared" si="2"/>
        <v>0</v>
      </c>
      <c r="AB21" s="83"/>
      <c r="AC21" s="83"/>
      <c r="AD21" s="83"/>
      <c r="AE21" s="83"/>
    </row>
    <row r="22" spans="2:31" x14ac:dyDescent="0.2">
      <c r="B22" s="76">
        <v>14</v>
      </c>
      <c r="C22" s="146"/>
      <c r="D22" s="117"/>
      <c r="E22" s="117"/>
      <c r="F22" s="215">
        <f t="shared" si="3"/>
        <v>0</v>
      </c>
      <c r="G22" s="117"/>
      <c r="H22" s="215">
        <f t="shared" si="4"/>
        <v>0</v>
      </c>
      <c r="I22" s="304">
        <f t="shared" si="0"/>
        <v>0</v>
      </c>
      <c r="J22" s="305"/>
      <c r="K22" s="155">
        <f t="shared" si="5"/>
        <v>0</v>
      </c>
      <c r="L22" s="156">
        <f t="shared" si="6"/>
        <v>0</v>
      </c>
      <c r="N22" s="76">
        <v>14</v>
      </c>
      <c r="O22" s="117"/>
      <c r="P22" s="117"/>
      <c r="Q22" s="215">
        <f t="shared" si="7"/>
        <v>0</v>
      </c>
      <c r="R22" s="117"/>
      <c r="S22" s="215">
        <f t="shared" si="8"/>
        <v>0</v>
      </c>
      <c r="T22" s="304">
        <f t="shared" si="9"/>
        <v>0</v>
      </c>
      <c r="U22" s="305"/>
      <c r="V22" s="155">
        <f t="shared" si="10"/>
        <v>0</v>
      </c>
      <c r="W22" s="156">
        <f t="shared" si="11"/>
        <v>0</v>
      </c>
      <c r="X22" s="255"/>
      <c r="Y22" s="185"/>
      <c r="Z22" s="246">
        <f t="shared" si="1"/>
        <v>0</v>
      </c>
      <c r="AA22" s="246">
        <f t="shared" si="2"/>
        <v>0</v>
      </c>
      <c r="AB22" s="83"/>
      <c r="AC22" s="83"/>
      <c r="AD22" s="83"/>
      <c r="AE22" s="83"/>
    </row>
    <row r="23" spans="2:31" x14ac:dyDescent="0.2">
      <c r="B23" s="76">
        <v>15</v>
      </c>
      <c r="C23" s="146"/>
      <c r="D23" s="117"/>
      <c r="E23" s="117"/>
      <c r="F23" s="215">
        <f t="shared" si="3"/>
        <v>0</v>
      </c>
      <c r="G23" s="117"/>
      <c r="H23" s="215">
        <f t="shared" si="4"/>
        <v>0</v>
      </c>
      <c r="I23" s="304">
        <f t="shared" si="0"/>
        <v>0</v>
      </c>
      <c r="J23" s="305"/>
      <c r="K23" s="155">
        <f t="shared" si="5"/>
        <v>0</v>
      </c>
      <c r="L23" s="156">
        <f t="shared" si="6"/>
        <v>0</v>
      </c>
      <c r="N23" s="76">
        <v>15</v>
      </c>
      <c r="O23" s="117"/>
      <c r="P23" s="117"/>
      <c r="Q23" s="215">
        <f t="shared" si="7"/>
        <v>0</v>
      </c>
      <c r="R23" s="117"/>
      <c r="S23" s="215">
        <f t="shared" si="8"/>
        <v>0</v>
      </c>
      <c r="T23" s="304">
        <f t="shared" si="9"/>
        <v>0</v>
      </c>
      <c r="U23" s="305"/>
      <c r="V23" s="155">
        <f t="shared" si="10"/>
        <v>0</v>
      </c>
      <c r="W23" s="156">
        <f t="shared" si="11"/>
        <v>0</v>
      </c>
      <c r="X23" s="255"/>
      <c r="Y23" s="185"/>
      <c r="Z23" s="246">
        <f t="shared" si="1"/>
        <v>0</v>
      </c>
      <c r="AA23" s="246">
        <f t="shared" si="2"/>
        <v>0</v>
      </c>
      <c r="AB23" s="83"/>
      <c r="AC23" s="83"/>
      <c r="AD23" s="83"/>
      <c r="AE23" s="83"/>
    </row>
    <row r="24" spans="2:31" x14ac:dyDescent="0.2">
      <c r="B24" s="76">
        <v>16</v>
      </c>
      <c r="C24" s="146"/>
      <c r="D24" s="117"/>
      <c r="E24" s="117"/>
      <c r="F24" s="215">
        <f t="shared" si="3"/>
        <v>0</v>
      </c>
      <c r="G24" s="117"/>
      <c r="H24" s="215">
        <f t="shared" si="4"/>
        <v>0</v>
      </c>
      <c r="I24" s="304">
        <f t="shared" si="0"/>
        <v>0</v>
      </c>
      <c r="J24" s="305"/>
      <c r="K24" s="155">
        <f t="shared" si="5"/>
        <v>0</v>
      </c>
      <c r="L24" s="156">
        <f t="shared" si="6"/>
        <v>0</v>
      </c>
      <c r="N24" s="76">
        <v>16</v>
      </c>
      <c r="O24" s="117"/>
      <c r="P24" s="117"/>
      <c r="Q24" s="215">
        <f t="shared" si="7"/>
        <v>0</v>
      </c>
      <c r="R24" s="117"/>
      <c r="S24" s="215">
        <f t="shared" si="8"/>
        <v>0</v>
      </c>
      <c r="T24" s="304">
        <f t="shared" si="9"/>
        <v>0</v>
      </c>
      <c r="U24" s="305"/>
      <c r="V24" s="155">
        <f t="shared" si="10"/>
        <v>0</v>
      </c>
      <c r="W24" s="156">
        <f t="shared" si="11"/>
        <v>0</v>
      </c>
      <c r="X24" s="255"/>
      <c r="Y24" s="185"/>
      <c r="Z24" s="246">
        <f t="shared" si="1"/>
        <v>0</v>
      </c>
      <c r="AA24" s="246">
        <f t="shared" si="2"/>
        <v>0</v>
      </c>
      <c r="AB24" s="83"/>
      <c r="AC24" s="83"/>
      <c r="AD24" s="83"/>
      <c r="AE24" s="83"/>
    </row>
    <row r="25" spans="2:31" x14ac:dyDescent="0.2">
      <c r="B25" s="76">
        <v>17</v>
      </c>
      <c r="C25" s="146"/>
      <c r="D25" s="117"/>
      <c r="E25" s="117"/>
      <c r="F25" s="215">
        <f t="shared" si="3"/>
        <v>0</v>
      </c>
      <c r="G25" s="117"/>
      <c r="H25" s="215">
        <f t="shared" si="4"/>
        <v>0</v>
      </c>
      <c r="I25" s="304">
        <f t="shared" si="0"/>
        <v>0</v>
      </c>
      <c r="J25" s="305"/>
      <c r="K25" s="155">
        <f t="shared" si="5"/>
        <v>0</v>
      </c>
      <c r="L25" s="156">
        <f t="shared" si="6"/>
        <v>0</v>
      </c>
      <c r="N25" s="76">
        <v>17</v>
      </c>
      <c r="O25" s="117"/>
      <c r="P25" s="117"/>
      <c r="Q25" s="215">
        <f t="shared" si="7"/>
        <v>0</v>
      </c>
      <c r="R25" s="117"/>
      <c r="S25" s="215">
        <f t="shared" si="8"/>
        <v>0</v>
      </c>
      <c r="T25" s="304">
        <f t="shared" si="9"/>
        <v>0</v>
      </c>
      <c r="U25" s="305"/>
      <c r="V25" s="155">
        <f t="shared" si="10"/>
        <v>0</v>
      </c>
      <c r="W25" s="156">
        <f t="shared" si="11"/>
        <v>0</v>
      </c>
      <c r="X25" s="255"/>
      <c r="Y25" s="185"/>
      <c r="Z25" s="246">
        <f t="shared" si="1"/>
        <v>0</v>
      </c>
      <c r="AA25" s="246">
        <f t="shared" si="2"/>
        <v>0</v>
      </c>
      <c r="AB25" s="83"/>
      <c r="AC25" s="83"/>
      <c r="AD25" s="83"/>
      <c r="AE25" s="83"/>
    </row>
    <row r="26" spans="2:31" x14ac:dyDescent="0.2">
      <c r="B26" s="76">
        <v>18</v>
      </c>
      <c r="C26" s="146"/>
      <c r="D26" s="117"/>
      <c r="E26" s="117"/>
      <c r="F26" s="215">
        <f t="shared" si="3"/>
        <v>0</v>
      </c>
      <c r="G26" s="117"/>
      <c r="H26" s="215">
        <f t="shared" si="4"/>
        <v>0</v>
      </c>
      <c r="I26" s="304">
        <f t="shared" si="0"/>
        <v>0</v>
      </c>
      <c r="J26" s="305"/>
      <c r="K26" s="155">
        <f t="shared" si="5"/>
        <v>0</v>
      </c>
      <c r="L26" s="156">
        <f t="shared" si="6"/>
        <v>0</v>
      </c>
      <c r="N26" s="76">
        <v>18</v>
      </c>
      <c r="O26" s="117"/>
      <c r="P26" s="117"/>
      <c r="Q26" s="215">
        <f t="shared" si="7"/>
        <v>0</v>
      </c>
      <c r="R26" s="117"/>
      <c r="S26" s="215">
        <f t="shared" si="8"/>
        <v>0</v>
      </c>
      <c r="T26" s="304">
        <f t="shared" si="9"/>
        <v>0</v>
      </c>
      <c r="U26" s="305"/>
      <c r="V26" s="155">
        <f t="shared" si="10"/>
        <v>0</v>
      </c>
      <c r="W26" s="156">
        <f t="shared" si="11"/>
        <v>0</v>
      </c>
      <c r="X26" s="255"/>
      <c r="Y26" s="185"/>
      <c r="Z26" s="246">
        <f t="shared" si="1"/>
        <v>0</v>
      </c>
      <c r="AA26" s="246">
        <f t="shared" si="2"/>
        <v>0</v>
      </c>
      <c r="AB26" s="83"/>
      <c r="AC26" s="83"/>
      <c r="AD26" s="83"/>
      <c r="AE26" s="83"/>
    </row>
    <row r="27" spans="2:31" x14ac:dyDescent="0.2">
      <c r="B27" s="76">
        <v>19</v>
      </c>
      <c r="C27" s="146"/>
      <c r="D27" s="117"/>
      <c r="E27" s="117"/>
      <c r="F27" s="215">
        <f t="shared" si="3"/>
        <v>0</v>
      </c>
      <c r="G27" s="117"/>
      <c r="H27" s="215">
        <f t="shared" si="4"/>
        <v>0</v>
      </c>
      <c r="I27" s="304">
        <f t="shared" si="0"/>
        <v>0</v>
      </c>
      <c r="J27" s="305"/>
      <c r="K27" s="155">
        <f t="shared" si="5"/>
        <v>0</v>
      </c>
      <c r="L27" s="156">
        <f t="shared" si="6"/>
        <v>0</v>
      </c>
      <c r="N27" s="76">
        <v>19</v>
      </c>
      <c r="O27" s="117"/>
      <c r="P27" s="117"/>
      <c r="Q27" s="215">
        <f t="shared" si="7"/>
        <v>0</v>
      </c>
      <c r="R27" s="117"/>
      <c r="S27" s="215">
        <f t="shared" si="8"/>
        <v>0</v>
      </c>
      <c r="T27" s="304">
        <f t="shared" si="9"/>
        <v>0</v>
      </c>
      <c r="U27" s="305"/>
      <c r="V27" s="155">
        <f t="shared" si="10"/>
        <v>0</v>
      </c>
      <c r="W27" s="156">
        <f t="shared" si="11"/>
        <v>0</v>
      </c>
      <c r="X27" s="255"/>
      <c r="Y27" s="185"/>
      <c r="Z27" s="246">
        <f t="shared" si="1"/>
        <v>0</v>
      </c>
      <c r="AA27" s="246">
        <f t="shared" si="2"/>
        <v>0</v>
      </c>
      <c r="AB27" s="83"/>
      <c r="AC27" s="83"/>
      <c r="AD27" s="83"/>
      <c r="AE27" s="83"/>
    </row>
    <row r="28" spans="2:31" x14ac:dyDescent="0.2">
      <c r="B28" s="76">
        <v>20</v>
      </c>
      <c r="C28" s="146"/>
      <c r="D28" s="117"/>
      <c r="E28" s="117"/>
      <c r="F28" s="215">
        <f t="shared" si="3"/>
        <v>0</v>
      </c>
      <c r="G28" s="117"/>
      <c r="H28" s="215">
        <f t="shared" si="4"/>
        <v>0</v>
      </c>
      <c r="I28" s="304">
        <f t="shared" si="0"/>
        <v>0</v>
      </c>
      <c r="J28" s="305"/>
      <c r="K28" s="155">
        <f t="shared" si="5"/>
        <v>0</v>
      </c>
      <c r="L28" s="156">
        <f t="shared" si="6"/>
        <v>0</v>
      </c>
      <c r="N28" s="76">
        <v>20</v>
      </c>
      <c r="O28" s="117"/>
      <c r="P28" s="117"/>
      <c r="Q28" s="215">
        <f t="shared" si="7"/>
        <v>0</v>
      </c>
      <c r="R28" s="117"/>
      <c r="S28" s="215">
        <f t="shared" si="8"/>
        <v>0</v>
      </c>
      <c r="T28" s="304">
        <f t="shared" si="9"/>
        <v>0</v>
      </c>
      <c r="U28" s="305"/>
      <c r="V28" s="155">
        <f t="shared" si="10"/>
        <v>0</v>
      </c>
      <c r="W28" s="156">
        <f t="shared" si="11"/>
        <v>0</v>
      </c>
      <c r="X28" s="255"/>
      <c r="Y28" s="185"/>
      <c r="Z28" s="246">
        <f t="shared" si="1"/>
        <v>0</v>
      </c>
      <c r="AA28" s="246">
        <f t="shared" si="2"/>
        <v>0</v>
      </c>
      <c r="AB28" s="83"/>
      <c r="AC28" s="83"/>
      <c r="AD28" s="83"/>
      <c r="AE28" s="83"/>
    </row>
    <row r="29" spans="2:31" x14ac:dyDescent="0.2">
      <c r="B29" s="76">
        <v>21</v>
      </c>
      <c r="C29" s="146"/>
      <c r="D29" s="117"/>
      <c r="E29" s="117"/>
      <c r="F29" s="215">
        <f t="shared" si="3"/>
        <v>0</v>
      </c>
      <c r="G29" s="117"/>
      <c r="H29" s="215">
        <f t="shared" si="4"/>
        <v>0</v>
      </c>
      <c r="I29" s="304">
        <f t="shared" si="0"/>
        <v>0</v>
      </c>
      <c r="J29" s="305"/>
      <c r="K29" s="155">
        <f t="shared" si="5"/>
        <v>0</v>
      </c>
      <c r="L29" s="156">
        <f t="shared" si="6"/>
        <v>0</v>
      </c>
      <c r="N29" s="76">
        <v>21</v>
      </c>
      <c r="O29" s="117"/>
      <c r="P29" s="117"/>
      <c r="Q29" s="215">
        <f t="shared" si="7"/>
        <v>0</v>
      </c>
      <c r="R29" s="117"/>
      <c r="S29" s="215">
        <f t="shared" si="8"/>
        <v>0</v>
      </c>
      <c r="T29" s="304">
        <f t="shared" si="9"/>
        <v>0</v>
      </c>
      <c r="U29" s="305"/>
      <c r="V29" s="155">
        <f t="shared" si="10"/>
        <v>0</v>
      </c>
      <c r="W29" s="156">
        <f t="shared" si="11"/>
        <v>0</v>
      </c>
      <c r="X29" s="255"/>
      <c r="Y29" s="185"/>
      <c r="Z29" s="246">
        <f t="shared" si="1"/>
        <v>0</v>
      </c>
      <c r="AA29" s="246">
        <f t="shared" si="2"/>
        <v>0</v>
      </c>
      <c r="AB29" s="83"/>
      <c r="AC29" s="83"/>
      <c r="AD29" s="83"/>
      <c r="AE29" s="83"/>
    </row>
    <row r="30" spans="2:31" x14ac:dyDescent="0.2">
      <c r="B30" s="76">
        <v>22</v>
      </c>
      <c r="C30" s="146"/>
      <c r="D30" s="117"/>
      <c r="E30" s="117"/>
      <c r="F30" s="215">
        <f t="shared" si="3"/>
        <v>0</v>
      </c>
      <c r="G30" s="117"/>
      <c r="H30" s="215">
        <f t="shared" si="4"/>
        <v>0</v>
      </c>
      <c r="I30" s="304">
        <f t="shared" si="0"/>
        <v>0</v>
      </c>
      <c r="J30" s="305"/>
      <c r="K30" s="155">
        <f t="shared" si="5"/>
        <v>0</v>
      </c>
      <c r="L30" s="156">
        <f t="shared" si="6"/>
        <v>0</v>
      </c>
      <c r="N30" s="76">
        <v>22</v>
      </c>
      <c r="O30" s="117"/>
      <c r="P30" s="117"/>
      <c r="Q30" s="215">
        <f t="shared" si="7"/>
        <v>0</v>
      </c>
      <c r="R30" s="117"/>
      <c r="S30" s="215">
        <f t="shared" si="8"/>
        <v>0</v>
      </c>
      <c r="T30" s="304">
        <f t="shared" si="9"/>
        <v>0</v>
      </c>
      <c r="U30" s="305"/>
      <c r="V30" s="155">
        <f t="shared" si="10"/>
        <v>0</v>
      </c>
      <c r="W30" s="156">
        <f t="shared" si="11"/>
        <v>0</v>
      </c>
      <c r="X30" s="255"/>
      <c r="Y30" s="185"/>
      <c r="Z30" s="246">
        <f t="shared" si="1"/>
        <v>0</v>
      </c>
      <c r="AA30" s="246">
        <f t="shared" si="2"/>
        <v>0</v>
      </c>
      <c r="AB30" s="83"/>
      <c r="AC30" s="83"/>
      <c r="AD30" s="83"/>
      <c r="AE30" s="83"/>
    </row>
    <row r="31" spans="2:31" x14ac:dyDescent="0.2">
      <c r="B31" s="76">
        <v>23</v>
      </c>
      <c r="C31" s="146"/>
      <c r="D31" s="117"/>
      <c r="E31" s="117"/>
      <c r="F31" s="215">
        <f t="shared" si="3"/>
        <v>0</v>
      </c>
      <c r="G31" s="117"/>
      <c r="H31" s="215">
        <f t="shared" si="4"/>
        <v>0</v>
      </c>
      <c r="I31" s="304">
        <f t="shared" si="0"/>
        <v>0</v>
      </c>
      <c r="J31" s="305"/>
      <c r="K31" s="155">
        <f t="shared" si="5"/>
        <v>0</v>
      </c>
      <c r="L31" s="156">
        <f t="shared" si="6"/>
        <v>0</v>
      </c>
      <c r="N31" s="76">
        <v>23</v>
      </c>
      <c r="O31" s="117"/>
      <c r="P31" s="117"/>
      <c r="Q31" s="215">
        <f t="shared" si="7"/>
        <v>0</v>
      </c>
      <c r="R31" s="117"/>
      <c r="S31" s="215">
        <f t="shared" si="8"/>
        <v>0</v>
      </c>
      <c r="T31" s="304">
        <f t="shared" si="9"/>
        <v>0</v>
      </c>
      <c r="U31" s="305"/>
      <c r="V31" s="155">
        <f t="shared" si="10"/>
        <v>0</v>
      </c>
      <c r="W31" s="156">
        <f t="shared" si="11"/>
        <v>0</v>
      </c>
      <c r="X31" s="255"/>
      <c r="Y31" s="185"/>
      <c r="Z31" s="246">
        <f t="shared" si="1"/>
        <v>0</v>
      </c>
      <c r="AA31" s="246">
        <f t="shared" si="2"/>
        <v>0</v>
      </c>
      <c r="AB31" s="83"/>
      <c r="AC31" s="83"/>
      <c r="AD31" s="83"/>
      <c r="AE31" s="83"/>
    </row>
    <row r="32" spans="2:31" x14ac:dyDescent="0.2">
      <c r="B32" s="76">
        <v>24</v>
      </c>
      <c r="C32" s="146"/>
      <c r="D32" s="117"/>
      <c r="E32" s="117"/>
      <c r="F32" s="215">
        <f t="shared" si="3"/>
        <v>0</v>
      </c>
      <c r="G32" s="117"/>
      <c r="H32" s="215">
        <f t="shared" si="4"/>
        <v>0</v>
      </c>
      <c r="I32" s="304">
        <f t="shared" si="0"/>
        <v>0</v>
      </c>
      <c r="J32" s="305"/>
      <c r="K32" s="155">
        <f t="shared" si="5"/>
        <v>0</v>
      </c>
      <c r="L32" s="156">
        <f t="shared" si="6"/>
        <v>0</v>
      </c>
      <c r="N32" s="76">
        <v>24</v>
      </c>
      <c r="O32" s="117"/>
      <c r="P32" s="117"/>
      <c r="Q32" s="215">
        <f t="shared" si="7"/>
        <v>0</v>
      </c>
      <c r="R32" s="117"/>
      <c r="S32" s="215">
        <f t="shared" si="8"/>
        <v>0</v>
      </c>
      <c r="T32" s="304">
        <f t="shared" si="9"/>
        <v>0</v>
      </c>
      <c r="U32" s="305"/>
      <c r="V32" s="155">
        <f t="shared" si="10"/>
        <v>0</v>
      </c>
      <c r="W32" s="156">
        <f t="shared" si="11"/>
        <v>0</v>
      </c>
      <c r="X32" s="255"/>
      <c r="Y32" s="185"/>
      <c r="Z32" s="246">
        <f t="shared" si="1"/>
        <v>0</v>
      </c>
      <c r="AA32" s="246">
        <f t="shared" si="2"/>
        <v>0</v>
      </c>
      <c r="AB32" s="83"/>
      <c r="AC32" s="83"/>
      <c r="AD32" s="83"/>
      <c r="AE32" s="83"/>
    </row>
    <row r="33" spans="2:31" x14ac:dyDescent="0.2">
      <c r="B33" s="76">
        <v>25</v>
      </c>
      <c r="C33" s="146"/>
      <c r="D33" s="117"/>
      <c r="E33" s="117"/>
      <c r="F33" s="215">
        <f t="shared" si="3"/>
        <v>0</v>
      </c>
      <c r="G33" s="117"/>
      <c r="H33" s="215">
        <f t="shared" si="4"/>
        <v>0</v>
      </c>
      <c r="I33" s="304">
        <f t="shared" si="0"/>
        <v>0</v>
      </c>
      <c r="J33" s="305"/>
      <c r="K33" s="155">
        <f t="shared" si="5"/>
        <v>0</v>
      </c>
      <c r="L33" s="156">
        <f t="shared" si="6"/>
        <v>0</v>
      </c>
      <c r="N33" s="76">
        <v>25</v>
      </c>
      <c r="O33" s="117"/>
      <c r="P33" s="117"/>
      <c r="Q33" s="215">
        <f t="shared" si="7"/>
        <v>0</v>
      </c>
      <c r="R33" s="117"/>
      <c r="S33" s="215">
        <f t="shared" si="8"/>
        <v>0</v>
      </c>
      <c r="T33" s="304">
        <f t="shared" si="9"/>
        <v>0</v>
      </c>
      <c r="U33" s="305"/>
      <c r="V33" s="155">
        <f t="shared" si="10"/>
        <v>0</v>
      </c>
      <c r="W33" s="156">
        <f t="shared" si="11"/>
        <v>0</v>
      </c>
      <c r="X33" s="255"/>
      <c r="Y33" s="185"/>
      <c r="Z33" s="246">
        <f t="shared" si="1"/>
        <v>0</v>
      </c>
      <c r="AA33" s="246">
        <f t="shared" si="2"/>
        <v>0</v>
      </c>
      <c r="AB33" s="83"/>
      <c r="AC33" s="83"/>
      <c r="AD33" s="83"/>
      <c r="AE33" s="83"/>
    </row>
    <row r="34" spans="2:31" x14ac:dyDescent="0.2">
      <c r="B34" s="76">
        <v>26</v>
      </c>
      <c r="C34" s="146"/>
      <c r="D34" s="117"/>
      <c r="E34" s="117"/>
      <c r="F34" s="215">
        <f t="shared" si="3"/>
        <v>0</v>
      </c>
      <c r="G34" s="117"/>
      <c r="H34" s="215">
        <f t="shared" si="4"/>
        <v>0</v>
      </c>
      <c r="I34" s="304">
        <f t="shared" si="0"/>
        <v>0</v>
      </c>
      <c r="J34" s="305"/>
      <c r="K34" s="155">
        <f t="shared" si="5"/>
        <v>0</v>
      </c>
      <c r="L34" s="156">
        <f t="shared" si="6"/>
        <v>0</v>
      </c>
      <c r="N34" s="76">
        <v>26</v>
      </c>
      <c r="O34" s="117"/>
      <c r="P34" s="117"/>
      <c r="Q34" s="215">
        <f t="shared" si="7"/>
        <v>0</v>
      </c>
      <c r="R34" s="117"/>
      <c r="S34" s="215">
        <f t="shared" si="8"/>
        <v>0</v>
      </c>
      <c r="T34" s="304">
        <f t="shared" si="9"/>
        <v>0</v>
      </c>
      <c r="U34" s="305"/>
      <c r="V34" s="155">
        <f t="shared" si="10"/>
        <v>0</v>
      </c>
      <c r="W34" s="156">
        <f t="shared" si="11"/>
        <v>0</v>
      </c>
      <c r="X34" s="255"/>
      <c r="Y34" s="185"/>
      <c r="Z34" s="246">
        <f t="shared" si="1"/>
        <v>0</v>
      </c>
      <c r="AA34" s="246">
        <f t="shared" si="2"/>
        <v>0</v>
      </c>
      <c r="AB34" s="83"/>
      <c r="AC34" s="83"/>
      <c r="AD34" s="83"/>
      <c r="AE34" s="83"/>
    </row>
    <row r="35" spans="2:31" x14ac:dyDescent="0.2">
      <c r="B35" s="76">
        <v>27</v>
      </c>
      <c r="C35" s="146"/>
      <c r="D35" s="117"/>
      <c r="E35" s="117"/>
      <c r="F35" s="215">
        <f t="shared" si="3"/>
        <v>0</v>
      </c>
      <c r="G35" s="117"/>
      <c r="H35" s="215">
        <f t="shared" si="4"/>
        <v>0</v>
      </c>
      <c r="I35" s="304">
        <f t="shared" si="0"/>
        <v>0</v>
      </c>
      <c r="J35" s="305"/>
      <c r="K35" s="155">
        <f t="shared" si="5"/>
        <v>0</v>
      </c>
      <c r="L35" s="156">
        <f t="shared" si="6"/>
        <v>0</v>
      </c>
      <c r="N35" s="76">
        <v>27</v>
      </c>
      <c r="O35" s="117"/>
      <c r="P35" s="117"/>
      <c r="Q35" s="215">
        <f t="shared" si="7"/>
        <v>0</v>
      </c>
      <c r="R35" s="117"/>
      <c r="S35" s="215">
        <f t="shared" si="8"/>
        <v>0</v>
      </c>
      <c r="T35" s="304">
        <f t="shared" si="9"/>
        <v>0</v>
      </c>
      <c r="U35" s="305"/>
      <c r="V35" s="155">
        <f t="shared" si="10"/>
        <v>0</v>
      </c>
      <c r="W35" s="156">
        <f t="shared" si="11"/>
        <v>0</v>
      </c>
      <c r="X35" s="255"/>
      <c r="Y35" s="185"/>
      <c r="Z35" s="246">
        <f t="shared" si="1"/>
        <v>0</v>
      </c>
      <c r="AA35" s="246">
        <f t="shared" si="2"/>
        <v>0</v>
      </c>
      <c r="AB35" s="83"/>
      <c r="AC35" s="83"/>
      <c r="AD35" s="83"/>
      <c r="AE35" s="83"/>
    </row>
    <row r="36" spans="2:31" x14ac:dyDescent="0.2">
      <c r="B36" s="76">
        <v>28</v>
      </c>
      <c r="C36" s="146"/>
      <c r="D36" s="117"/>
      <c r="E36" s="117"/>
      <c r="F36" s="215">
        <f t="shared" si="3"/>
        <v>0</v>
      </c>
      <c r="G36" s="117"/>
      <c r="H36" s="215">
        <f t="shared" si="4"/>
        <v>0</v>
      </c>
      <c r="I36" s="304">
        <f t="shared" si="0"/>
        <v>0</v>
      </c>
      <c r="J36" s="305"/>
      <c r="K36" s="155">
        <f t="shared" si="5"/>
        <v>0</v>
      </c>
      <c r="L36" s="156">
        <f t="shared" si="6"/>
        <v>0</v>
      </c>
      <c r="N36" s="76">
        <v>28</v>
      </c>
      <c r="O36" s="117"/>
      <c r="P36" s="117"/>
      <c r="Q36" s="215">
        <f t="shared" si="7"/>
        <v>0</v>
      </c>
      <c r="R36" s="117"/>
      <c r="S36" s="215">
        <f t="shared" si="8"/>
        <v>0</v>
      </c>
      <c r="T36" s="304">
        <f t="shared" si="9"/>
        <v>0</v>
      </c>
      <c r="U36" s="305"/>
      <c r="V36" s="155">
        <f t="shared" si="10"/>
        <v>0</v>
      </c>
      <c r="W36" s="156">
        <f t="shared" si="11"/>
        <v>0</v>
      </c>
      <c r="X36" s="255"/>
      <c r="Y36" s="185"/>
      <c r="Z36" s="246">
        <f t="shared" si="1"/>
        <v>0</v>
      </c>
      <c r="AA36" s="246">
        <f t="shared" si="2"/>
        <v>0</v>
      </c>
      <c r="AB36" s="83"/>
      <c r="AC36" s="83"/>
      <c r="AD36" s="83"/>
      <c r="AE36" s="83"/>
    </row>
    <row r="37" spans="2:31" x14ac:dyDescent="0.2">
      <c r="B37" s="76">
        <v>29</v>
      </c>
      <c r="C37" s="146"/>
      <c r="D37" s="117"/>
      <c r="E37" s="117"/>
      <c r="F37" s="215">
        <f t="shared" si="3"/>
        <v>0</v>
      </c>
      <c r="G37" s="117"/>
      <c r="H37" s="215">
        <f t="shared" si="4"/>
        <v>0</v>
      </c>
      <c r="I37" s="304">
        <f t="shared" si="0"/>
        <v>0</v>
      </c>
      <c r="J37" s="305"/>
      <c r="K37" s="155">
        <f t="shared" si="5"/>
        <v>0</v>
      </c>
      <c r="L37" s="156">
        <f t="shared" si="6"/>
        <v>0</v>
      </c>
      <c r="N37" s="76">
        <v>29</v>
      </c>
      <c r="O37" s="117"/>
      <c r="P37" s="117"/>
      <c r="Q37" s="215">
        <f t="shared" si="7"/>
        <v>0</v>
      </c>
      <c r="R37" s="117"/>
      <c r="S37" s="215">
        <f t="shared" si="8"/>
        <v>0</v>
      </c>
      <c r="T37" s="304">
        <f t="shared" si="9"/>
        <v>0</v>
      </c>
      <c r="U37" s="305"/>
      <c r="V37" s="155">
        <f t="shared" si="10"/>
        <v>0</v>
      </c>
      <c r="W37" s="156">
        <f t="shared" si="11"/>
        <v>0</v>
      </c>
      <c r="X37" s="255"/>
      <c r="Y37" s="185"/>
      <c r="Z37" s="246">
        <f t="shared" si="1"/>
        <v>0</v>
      </c>
      <c r="AA37" s="246">
        <f t="shared" si="2"/>
        <v>0</v>
      </c>
      <c r="AB37" s="83"/>
      <c r="AC37" s="83"/>
      <c r="AD37" s="83"/>
      <c r="AE37" s="83"/>
    </row>
    <row r="38" spans="2:31" x14ac:dyDescent="0.2">
      <c r="B38" s="76">
        <v>30</v>
      </c>
      <c r="C38" s="146"/>
      <c r="D38" s="117"/>
      <c r="E38" s="117"/>
      <c r="F38" s="215">
        <f t="shared" si="3"/>
        <v>0</v>
      </c>
      <c r="G38" s="117"/>
      <c r="H38" s="215">
        <f t="shared" si="4"/>
        <v>0</v>
      </c>
      <c r="I38" s="304">
        <f t="shared" si="0"/>
        <v>0</v>
      </c>
      <c r="J38" s="305"/>
      <c r="K38" s="155">
        <f t="shared" si="5"/>
        <v>0</v>
      </c>
      <c r="L38" s="156">
        <f t="shared" si="6"/>
        <v>0</v>
      </c>
      <c r="N38" s="76">
        <v>30</v>
      </c>
      <c r="O38" s="117"/>
      <c r="P38" s="117"/>
      <c r="Q38" s="215">
        <f t="shared" si="7"/>
        <v>0</v>
      </c>
      <c r="R38" s="117"/>
      <c r="S38" s="215">
        <f t="shared" si="8"/>
        <v>0</v>
      </c>
      <c r="T38" s="304">
        <f t="shared" si="9"/>
        <v>0</v>
      </c>
      <c r="U38" s="305"/>
      <c r="V38" s="155">
        <f t="shared" si="10"/>
        <v>0</v>
      </c>
      <c r="W38" s="156">
        <f t="shared" si="11"/>
        <v>0</v>
      </c>
      <c r="X38" s="255"/>
      <c r="Y38" s="185"/>
      <c r="Z38" s="246">
        <f t="shared" si="1"/>
        <v>0</v>
      </c>
      <c r="AA38" s="246">
        <f t="shared" si="2"/>
        <v>0</v>
      </c>
      <c r="AB38" s="83"/>
      <c r="AC38" s="83"/>
      <c r="AD38" s="83"/>
      <c r="AE38" s="83"/>
    </row>
    <row r="39" spans="2:31" x14ac:dyDescent="0.2">
      <c r="B39" s="76">
        <v>31</v>
      </c>
      <c r="C39" s="146"/>
      <c r="D39" s="117"/>
      <c r="E39" s="117"/>
      <c r="F39" s="215">
        <f t="shared" si="3"/>
        <v>0</v>
      </c>
      <c r="G39" s="117"/>
      <c r="H39" s="215">
        <f t="shared" si="4"/>
        <v>0</v>
      </c>
      <c r="I39" s="304">
        <f t="shared" si="0"/>
        <v>0</v>
      </c>
      <c r="J39" s="305"/>
      <c r="K39" s="155">
        <f t="shared" si="5"/>
        <v>0</v>
      </c>
      <c r="L39" s="156">
        <f t="shared" si="6"/>
        <v>0</v>
      </c>
      <c r="N39" s="76">
        <v>31</v>
      </c>
      <c r="O39" s="117"/>
      <c r="P39" s="117"/>
      <c r="Q39" s="215">
        <f t="shared" si="7"/>
        <v>0</v>
      </c>
      <c r="R39" s="117"/>
      <c r="S39" s="215">
        <f t="shared" si="8"/>
        <v>0</v>
      </c>
      <c r="T39" s="304">
        <f t="shared" si="9"/>
        <v>0</v>
      </c>
      <c r="U39" s="305"/>
      <c r="V39" s="155">
        <f t="shared" si="10"/>
        <v>0</v>
      </c>
      <c r="W39" s="156">
        <f t="shared" si="11"/>
        <v>0</v>
      </c>
      <c r="X39" s="255"/>
      <c r="Y39" s="185"/>
      <c r="Z39" s="246">
        <f t="shared" si="1"/>
        <v>0</v>
      </c>
      <c r="AA39" s="246">
        <f t="shared" si="2"/>
        <v>0</v>
      </c>
      <c r="AB39" s="83"/>
      <c r="AC39" s="83"/>
      <c r="AD39" s="83"/>
      <c r="AE39" s="83"/>
    </row>
    <row r="40" spans="2:31" x14ac:dyDescent="0.2">
      <c r="B40" s="76">
        <v>32</v>
      </c>
      <c r="C40" s="146"/>
      <c r="D40" s="117"/>
      <c r="E40" s="117"/>
      <c r="F40" s="215">
        <f t="shared" si="3"/>
        <v>0</v>
      </c>
      <c r="G40" s="117"/>
      <c r="H40" s="215">
        <f t="shared" si="4"/>
        <v>0</v>
      </c>
      <c r="I40" s="304">
        <f t="shared" si="0"/>
        <v>0</v>
      </c>
      <c r="J40" s="305"/>
      <c r="K40" s="155">
        <f t="shared" si="5"/>
        <v>0</v>
      </c>
      <c r="L40" s="156">
        <f t="shared" si="6"/>
        <v>0</v>
      </c>
      <c r="N40" s="76">
        <v>32</v>
      </c>
      <c r="O40" s="117"/>
      <c r="P40" s="117"/>
      <c r="Q40" s="215">
        <f t="shared" si="7"/>
        <v>0</v>
      </c>
      <c r="R40" s="117"/>
      <c r="S40" s="215">
        <f t="shared" si="8"/>
        <v>0</v>
      </c>
      <c r="T40" s="304">
        <f t="shared" si="9"/>
        <v>0</v>
      </c>
      <c r="U40" s="305"/>
      <c r="V40" s="155">
        <f t="shared" si="10"/>
        <v>0</v>
      </c>
      <c r="W40" s="156">
        <f t="shared" si="11"/>
        <v>0</v>
      </c>
      <c r="X40" s="255"/>
      <c r="Y40" s="185"/>
      <c r="Z40" s="246">
        <f t="shared" si="1"/>
        <v>0</v>
      </c>
      <c r="AA40" s="246">
        <f t="shared" si="2"/>
        <v>0</v>
      </c>
      <c r="AB40" s="83"/>
      <c r="AC40" s="83"/>
      <c r="AD40" s="83"/>
      <c r="AE40" s="83"/>
    </row>
    <row r="41" spans="2:31" x14ac:dyDescent="0.2">
      <c r="B41" s="76">
        <v>33</v>
      </c>
      <c r="C41" s="146"/>
      <c r="D41" s="117"/>
      <c r="E41" s="117"/>
      <c r="F41" s="215">
        <f t="shared" si="3"/>
        <v>0</v>
      </c>
      <c r="G41" s="117"/>
      <c r="H41" s="215">
        <f t="shared" si="4"/>
        <v>0</v>
      </c>
      <c r="I41" s="304">
        <f t="shared" si="0"/>
        <v>0</v>
      </c>
      <c r="J41" s="305"/>
      <c r="K41" s="155">
        <f t="shared" si="5"/>
        <v>0</v>
      </c>
      <c r="L41" s="156">
        <f t="shared" si="6"/>
        <v>0</v>
      </c>
      <c r="N41" s="76">
        <v>33</v>
      </c>
      <c r="O41" s="117"/>
      <c r="P41" s="117"/>
      <c r="Q41" s="215">
        <f t="shared" si="7"/>
        <v>0</v>
      </c>
      <c r="R41" s="117"/>
      <c r="S41" s="215">
        <f t="shared" si="8"/>
        <v>0</v>
      </c>
      <c r="T41" s="304">
        <f t="shared" si="9"/>
        <v>0</v>
      </c>
      <c r="U41" s="305"/>
      <c r="V41" s="155">
        <f t="shared" si="10"/>
        <v>0</v>
      </c>
      <c r="W41" s="156">
        <f t="shared" si="11"/>
        <v>0</v>
      </c>
      <c r="X41" s="255"/>
      <c r="Y41" s="185"/>
      <c r="Z41" s="246">
        <f t="shared" si="1"/>
        <v>0</v>
      </c>
      <c r="AA41" s="246">
        <f t="shared" si="2"/>
        <v>0</v>
      </c>
      <c r="AB41" s="83"/>
      <c r="AC41" s="83"/>
      <c r="AD41" s="83"/>
      <c r="AE41" s="83"/>
    </row>
    <row r="42" spans="2:31" x14ac:dyDescent="0.2">
      <c r="B42" s="76">
        <v>34</v>
      </c>
      <c r="C42" s="146"/>
      <c r="D42" s="117"/>
      <c r="E42" s="117"/>
      <c r="F42" s="215">
        <f t="shared" si="3"/>
        <v>0</v>
      </c>
      <c r="G42" s="117"/>
      <c r="H42" s="215">
        <f t="shared" si="4"/>
        <v>0</v>
      </c>
      <c r="I42" s="304">
        <f t="shared" si="0"/>
        <v>0</v>
      </c>
      <c r="J42" s="305"/>
      <c r="K42" s="155">
        <f t="shared" si="5"/>
        <v>0</v>
      </c>
      <c r="L42" s="156">
        <f t="shared" si="6"/>
        <v>0</v>
      </c>
      <c r="N42" s="76">
        <v>34</v>
      </c>
      <c r="O42" s="117"/>
      <c r="P42" s="117"/>
      <c r="Q42" s="215">
        <f t="shared" si="7"/>
        <v>0</v>
      </c>
      <c r="R42" s="117"/>
      <c r="S42" s="215">
        <f t="shared" si="8"/>
        <v>0</v>
      </c>
      <c r="T42" s="304">
        <f t="shared" si="9"/>
        <v>0</v>
      </c>
      <c r="U42" s="305"/>
      <c r="V42" s="155">
        <f t="shared" si="10"/>
        <v>0</v>
      </c>
      <c r="W42" s="156">
        <f t="shared" si="11"/>
        <v>0</v>
      </c>
      <c r="X42" s="255"/>
      <c r="Y42" s="185"/>
      <c r="Z42" s="246">
        <f t="shared" si="1"/>
        <v>0</v>
      </c>
      <c r="AA42" s="246">
        <f t="shared" si="2"/>
        <v>0</v>
      </c>
      <c r="AB42" s="83"/>
      <c r="AC42" s="83"/>
      <c r="AD42" s="83"/>
      <c r="AE42" s="83"/>
    </row>
    <row r="43" spans="2:31" x14ac:dyDescent="0.2">
      <c r="B43" s="76">
        <v>35</v>
      </c>
      <c r="C43" s="146"/>
      <c r="D43" s="117"/>
      <c r="E43" s="117"/>
      <c r="F43" s="215">
        <f t="shared" si="3"/>
        <v>0</v>
      </c>
      <c r="G43" s="117"/>
      <c r="H43" s="215">
        <f t="shared" si="4"/>
        <v>0</v>
      </c>
      <c r="I43" s="304">
        <f t="shared" si="0"/>
        <v>0</v>
      </c>
      <c r="J43" s="305"/>
      <c r="K43" s="155">
        <f t="shared" si="5"/>
        <v>0</v>
      </c>
      <c r="L43" s="156">
        <f t="shared" si="6"/>
        <v>0</v>
      </c>
      <c r="N43" s="76">
        <v>35</v>
      </c>
      <c r="O43" s="117"/>
      <c r="P43" s="117"/>
      <c r="Q43" s="215">
        <f t="shared" si="7"/>
        <v>0</v>
      </c>
      <c r="R43" s="117"/>
      <c r="S43" s="215">
        <f t="shared" si="8"/>
        <v>0</v>
      </c>
      <c r="T43" s="304">
        <f t="shared" si="9"/>
        <v>0</v>
      </c>
      <c r="U43" s="305"/>
      <c r="V43" s="155">
        <f t="shared" si="10"/>
        <v>0</v>
      </c>
      <c r="W43" s="156">
        <f t="shared" si="11"/>
        <v>0</v>
      </c>
      <c r="X43" s="255"/>
      <c r="Y43" s="185"/>
      <c r="Z43" s="246">
        <f t="shared" si="1"/>
        <v>0</v>
      </c>
      <c r="AA43" s="246">
        <f t="shared" si="2"/>
        <v>0</v>
      </c>
      <c r="AB43" s="83"/>
      <c r="AC43" s="83"/>
      <c r="AD43" s="83"/>
      <c r="AE43" s="83"/>
    </row>
    <row r="44" spans="2:31" x14ac:dyDescent="0.2">
      <c r="B44" s="76">
        <v>36</v>
      </c>
      <c r="C44" s="146"/>
      <c r="D44" s="117"/>
      <c r="E44" s="117"/>
      <c r="F44" s="215">
        <f t="shared" si="3"/>
        <v>0</v>
      </c>
      <c r="G44" s="117"/>
      <c r="H44" s="215">
        <f>F44-G44</f>
        <v>0</v>
      </c>
      <c r="I44" s="304">
        <f t="shared" si="0"/>
        <v>0</v>
      </c>
      <c r="J44" s="305"/>
      <c r="K44" s="155">
        <f t="shared" si="5"/>
        <v>0</v>
      </c>
      <c r="L44" s="156">
        <f t="shared" si="6"/>
        <v>0</v>
      </c>
      <c r="N44" s="76">
        <v>36</v>
      </c>
      <c r="O44" s="117"/>
      <c r="P44" s="117"/>
      <c r="Q44" s="215">
        <f t="shared" si="7"/>
        <v>0</v>
      </c>
      <c r="R44" s="117"/>
      <c r="S44" s="215">
        <f>Q44-R44</f>
        <v>0</v>
      </c>
      <c r="T44" s="304">
        <f t="shared" si="9"/>
        <v>0</v>
      </c>
      <c r="U44" s="305"/>
      <c r="V44" s="155">
        <f t="shared" si="10"/>
        <v>0</v>
      </c>
      <c r="W44" s="156">
        <f t="shared" si="11"/>
        <v>0</v>
      </c>
      <c r="X44" s="255"/>
      <c r="Y44" s="185"/>
      <c r="Z44" s="246">
        <f t="shared" si="1"/>
        <v>0</v>
      </c>
      <c r="AA44" s="246">
        <f t="shared" si="2"/>
        <v>0</v>
      </c>
      <c r="AB44" s="83"/>
      <c r="AC44" s="83"/>
      <c r="AD44" s="83"/>
      <c r="AE44" s="83"/>
    </row>
    <row r="45" spans="2:31" x14ac:dyDescent="0.2">
      <c r="B45" s="76">
        <v>37</v>
      </c>
      <c r="C45" s="146"/>
      <c r="D45" s="117"/>
      <c r="E45" s="117"/>
      <c r="F45" s="215">
        <f t="shared" si="3"/>
        <v>0</v>
      </c>
      <c r="G45" s="117"/>
      <c r="H45" s="215">
        <f t="shared" si="4"/>
        <v>0</v>
      </c>
      <c r="I45" s="304">
        <f t="shared" si="0"/>
        <v>0</v>
      </c>
      <c r="J45" s="305"/>
      <c r="K45" s="155">
        <f t="shared" si="5"/>
        <v>0</v>
      </c>
      <c r="L45" s="156">
        <f t="shared" si="6"/>
        <v>0</v>
      </c>
      <c r="N45" s="76">
        <v>37</v>
      </c>
      <c r="O45" s="117"/>
      <c r="P45" s="117"/>
      <c r="Q45" s="215">
        <f t="shared" si="7"/>
        <v>0</v>
      </c>
      <c r="R45" s="117"/>
      <c r="S45" s="215">
        <f t="shared" ref="S45:S52" si="12">Q45-R45</f>
        <v>0</v>
      </c>
      <c r="T45" s="304">
        <f t="shared" si="9"/>
        <v>0</v>
      </c>
      <c r="U45" s="305"/>
      <c r="V45" s="155">
        <f t="shared" si="10"/>
        <v>0</v>
      </c>
      <c r="W45" s="156">
        <f t="shared" si="11"/>
        <v>0</v>
      </c>
      <c r="X45" s="255"/>
      <c r="Y45" s="185"/>
      <c r="Z45" s="246">
        <f t="shared" si="1"/>
        <v>0</v>
      </c>
      <c r="AA45" s="246">
        <f t="shared" si="2"/>
        <v>0</v>
      </c>
      <c r="AB45" s="83"/>
      <c r="AC45" s="83"/>
      <c r="AD45" s="83"/>
      <c r="AE45" s="83"/>
    </row>
    <row r="46" spans="2:31" x14ac:dyDescent="0.2">
      <c r="B46" s="76">
        <v>38</v>
      </c>
      <c r="C46" s="146"/>
      <c r="D46" s="117"/>
      <c r="E46" s="117"/>
      <c r="F46" s="215">
        <f t="shared" si="3"/>
        <v>0</v>
      </c>
      <c r="G46" s="117"/>
      <c r="H46" s="215">
        <f t="shared" si="4"/>
        <v>0</v>
      </c>
      <c r="I46" s="304">
        <f t="shared" si="0"/>
        <v>0</v>
      </c>
      <c r="J46" s="305"/>
      <c r="K46" s="155">
        <f t="shared" si="5"/>
        <v>0</v>
      </c>
      <c r="L46" s="156">
        <f t="shared" si="6"/>
        <v>0</v>
      </c>
      <c r="N46" s="76">
        <v>38</v>
      </c>
      <c r="O46" s="117"/>
      <c r="P46" s="117"/>
      <c r="Q46" s="215">
        <f t="shared" si="7"/>
        <v>0</v>
      </c>
      <c r="R46" s="117"/>
      <c r="S46" s="215">
        <f t="shared" si="12"/>
        <v>0</v>
      </c>
      <c r="T46" s="304">
        <f t="shared" si="9"/>
        <v>0</v>
      </c>
      <c r="U46" s="305"/>
      <c r="V46" s="155">
        <f t="shared" si="10"/>
        <v>0</v>
      </c>
      <c r="W46" s="156">
        <f t="shared" si="11"/>
        <v>0</v>
      </c>
      <c r="X46" s="255"/>
      <c r="Y46" s="185"/>
      <c r="Z46" s="246">
        <f t="shared" si="1"/>
        <v>0</v>
      </c>
      <c r="AA46" s="246">
        <f t="shared" si="2"/>
        <v>0</v>
      </c>
      <c r="AB46" s="83"/>
      <c r="AC46" s="83"/>
      <c r="AD46" s="83"/>
      <c r="AE46" s="83"/>
    </row>
    <row r="47" spans="2:31" x14ac:dyDescent="0.2">
      <c r="B47" s="76">
        <v>39</v>
      </c>
      <c r="C47" s="146"/>
      <c r="D47" s="117"/>
      <c r="E47" s="117"/>
      <c r="F47" s="215">
        <f t="shared" si="3"/>
        <v>0</v>
      </c>
      <c r="G47" s="117"/>
      <c r="H47" s="215">
        <f t="shared" si="4"/>
        <v>0</v>
      </c>
      <c r="I47" s="304">
        <f t="shared" si="0"/>
        <v>0</v>
      </c>
      <c r="J47" s="305"/>
      <c r="K47" s="155">
        <f t="shared" si="5"/>
        <v>0</v>
      </c>
      <c r="L47" s="156">
        <f t="shared" si="6"/>
        <v>0</v>
      </c>
      <c r="N47" s="76">
        <v>39</v>
      </c>
      <c r="O47" s="117"/>
      <c r="P47" s="117"/>
      <c r="Q47" s="215">
        <f t="shared" si="7"/>
        <v>0</v>
      </c>
      <c r="R47" s="117"/>
      <c r="S47" s="215">
        <f t="shared" si="12"/>
        <v>0</v>
      </c>
      <c r="T47" s="304">
        <f t="shared" si="9"/>
        <v>0</v>
      </c>
      <c r="U47" s="305"/>
      <c r="V47" s="155">
        <f t="shared" si="10"/>
        <v>0</v>
      </c>
      <c r="W47" s="156">
        <f t="shared" si="11"/>
        <v>0</v>
      </c>
      <c r="X47" s="255"/>
      <c r="Y47" s="185"/>
      <c r="Z47" s="246">
        <f t="shared" si="1"/>
        <v>0</v>
      </c>
      <c r="AA47" s="246">
        <f t="shared" si="2"/>
        <v>0</v>
      </c>
      <c r="AB47" s="83"/>
      <c r="AC47" s="83"/>
      <c r="AD47" s="83"/>
      <c r="AE47" s="83"/>
    </row>
    <row r="48" spans="2:31" x14ac:dyDescent="0.2">
      <c r="B48" s="76">
        <v>40</v>
      </c>
      <c r="C48" s="146"/>
      <c r="D48" s="117"/>
      <c r="E48" s="117"/>
      <c r="F48" s="215">
        <f t="shared" si="3"/>
        <v>0</v>
      </c>
      <c r="G48" s="117"/>
      <c r="H48" s="215">
        <f t="shared" si="4"/>
        <v>0</v>
      </c>
      <c r="I48" s="304">
        <f t="shared" si="0"/>
        <v>0</v>
      </c>
      <c r="J48" s="305"/>
      <c r="K48" s="155">
        <f t="shared" si="5"/>
        <v>0</v>
      </c>
      <c r="L48" s="156">
        <f t="shared" si="6"/>
        <v>0</v>
      </c>
      <c r="N48" s="76">
        <v>40</v>
      </c>
      <c r="O48" s="117"/>
      <c r="P48" s="117"/>
      <c r="Q48" s="215">
        <f t="shared" si="7"/>
        <v>0</v>
      </c>
      <c r="R48" s="117"/>
      <c r="S48" s="215">
        <f t="shared" si="12"/>
        <v>0</v>
      </c>
      <c r="T48" s="304">
        <f t="shared" si="9"/>
        <v>0</v>
      </c>
      <c r="U48" s="305"/>
      <c r="V48" s="155">
        <f t="shared" si="10"/>
        <v>0</v>
      </c>
      <c r="W48" s="156">
        <f t="shared" si="11"/>
        <v>0</v>
      </c>
      <c r="X48" s="255"/>
      <c r="Y48" s="185"/>
      <c r="Z48" s="246">
        <f t="shared" si="1"/>
        <v>0</v>
      </c>
      <c r="AA48" s="246">
        <f t="shared" si="2"/>
        <v>0</v>
      </c>
      <c r="AB48" s="83"/>
      <c r="AC48" s="83"/>
      <c r="AD48" s="83"/>
      <c r="AE48" s="83"/>
    </row>
    <row r="49" spans="1:31" x14ac:dyDescent="0.2">
      <c r="B49" s="76">
        <v>41</v>
      </c>
      <c r="C49" s="146"/>
      <c r="D49" s="117"/>
      <c r="E49" s="117"/>
      <c r="F49" s="215">
        <f t="shared" si="3"/>
        <v>0</v>
      </c>
      <c r="G49" s="117"/>
      <c r="H49" s="215">
        <f t="shared" si="4"/>
        <v>0</v>
      </c>
      <c r="I49" s="304">
        <f t="shared" si="0"/>
        <v>0</v>
      </c>
      <c r="J49" s="305"/>
      <c r="K49" s="155">
        <f t="shared" si="5"/>
        <v>0</v>
      </c>
      <c r="L49" s="156">
        <f t="shared" si="6"/>
        <v>0</v>
      </c>
      <c r="N49" s="76">
        <v>41</v>
      </c>
      <c r="O49" s="117"/>
      <c r="P49" s="117"/>
      <c r="Q49" s="215">
        <f t="shared" si="7"/>
        <v>0</v>
      </c>
      <c r="R49" s="117"/>
      <c r="S49" s="215">
        <f t="shared" si="12"/>
        <v>0</v>
      </c>
      <c r="T49" s="304">
        <f t="shared" si="9"/>
        <v>0</v>
      </c>
      <c r="U49" s="305"/>
      <c r="V49" s="155">
        <f t="shared" si="10"/>
        <v>0</v>
      </c>
      <c r="W49" s="156">
        <f t="shared" si="11"/>
        <v>0</v>
      </c>
      <c r="X49" s="255"/>
      <c r="Y49" s="185"/>
      <c r="Z49" s="246">
        <f t="shared" si="1"/>
        <v>0</v>
      </c>
      <c r="AA49" s="246">
        <f t="shared" si="2"/>
        <v>0</v>
      </c>
      <c r="AB49" s="83"/>
      <c r="AC49" s="83"/>
      <c r="AD49" s="83"/>
      <c r="AE49" s="83"/>
    </row>
    <row r="50" spans="1:31" x14ac:dyDescent="0.2">
      <c r="B50" s="76">
        <v>42</v>
      </c>
      <c r="C50" s="146"/>
      <c r="D50" s="117"/>
      <c r="E50" s="117"/>
      <c r="F50" s="215">
        <f t="shared" si="3"/>
        <v>0</v>
      </c>
      <c r="G50" s="117"/>
      <c r="H50" s="215">
        <f t="shared" si="4"/>
        <v>0</v>
      </c>
      <c r="I50" s="304">
        <f t="shared" si="0"/>
        <v>0</v>
      </c>
      <c r="J50" s="305"/>
      <c r="K50" s="155">
        <f t="shared" si="5"/>
        <v>0</v>
      </c>
      <c r="L50" s="156">
        <f t="shared" si="6"/>
        <v>0</v>
      </c>
      <c r="N50" s="76">
        <v>42</v>
      </c>
      <c r="O50" s="117"/>
      <c r="P50" s="117"/>
      <c r="Q50" s="215">
        <f t="shared" si="7"/>
        <v>0</v>
      </c>
      <c r="R50" s="117"/>
      <c r="S50" s="215">
        <f t="shared" si="12"/>
        <v>0</v>
      </c>
      <c r="T50" s="304">
        <f t="shared" si="9"/>
        <v>0</v>
      </c>
      <c r="U50" s="305"/>
      <c r="V50" s="155">
        <f t="shared" si="10"/>
        <v>0</v>
      </c>
      <c r="W50" s="156">
        <f t="shared" si="11"/>
        <v>0</v>
      </c>
      <c r="X50" s="255"/>
      <c r="Y50" s="185"/>
      <c r="Z50" s="246">
        <f t="shared" si="1"/>
        <v>0</v>
      </c>
      <c r="AA50" s="246">
        <f t="shared" si="2"/>
        <v>0</v>
      </c>
      <c r="AB50" s="83"/>
      <c r="AC50" s="83"/>
      <c r="AD50" s="83"/>
      <c r="AE50" s="83"/>
    </row>
    <row r="51" spans="1:31" x14ac:dyDescent="0.2">
      <c r="B51" s="76">
        <v>43</v>
      </c>
      <c r="C51" s="146"/>
      <c r="D51" s="117"/>
      <c r="E51" s="117"/>
      <c r="F51" s="215">
        <f t="shared" si="3"/>
        <v>0</v>
      </c>
      <c r="G51" s="117"/>
      <c r="H51" s="215">
        <f t="shared" si="4"/>
        <v>0</v>
      </c>
      <c r="I51" s="304">
        <f t="shared" si="0"/>
        <v>0</v>
      </c>
      <c r="J51" s="305"/>
      <c r="K51" s="155">
        <f t="shared" si="5"/>
        <v>0</v>
      </c>
      <c r="L51" s="156">
        <f t="shared" si="6"/>
        <v>0</v>
      </c>
      <c r="N51" s="76">
        <v>43</v>
      </c>
      <c r="O51" s="117"/>
      <c r="P51" s="117"/>
      <c r="Q51" s="215">
        <f t="shared" si="7"/>
        <v>0</v>
      </c>
      <c r="R51" s="117"/>
      <c r="S51" s="215">
        <f t="shared" si="12"/>
        <v>0</v>
      </c>
      <c r="T51" s="304">
        <f t="shared" si="9"/>
        <v>0</v>
      </c>
      <c r="U51" s="305"/>
      <c r="V51" s="155">
        <f t="shared" si="10"/>
        <v>0</v>
      </c>
      <c r="W51" s="156">
        <f t="shared" si="11"/>
        <v>0</v>
      </c>
      <c r="X51" s="255"/>
      <c r="Y51" s="185"/>
      <c r="Z51" s="246">
        <f t="shared" si="1"/>
        <v>0</v>
      </c>
      <c r="AA51" s="246">
        <f t="shared" si="2"/>
        <v>0</v>
      </c>
      <c r="AB51" s="83"/>
      <c r="AC51" s="83"/>
      <c r="AD51" s="83"/>
      <c r="AE51" s="83"/>
    </row>
    <row r="52" spans="1:31" x14ac:dyDescent="0.2">
      <c r="B52" s="87">
        <v>44</v>
      </c>
      <c r="C52" s="147"/>
      <c r="D52" s="118"/>
      <c r="E52" s="118"/>
      <c r="F52" s="216">
        <f t="shared" si="3"/>
        <v>0</v>
      </c>
      <c r="G52" s="118"/>
      <c r="H52" s="216">
        <f t="shared" si="4"/>
        <v>0</v>
      </c>
      <c r="I52" s="306">
        <f t="shared" si="0"/>
        <v>0</v>
      </c>
      <c r="J52" s="307"/>
      <c r="K52" s="160">
        <f t="shared" si="5"/>
        <v>0</v>
      </c>
      <c r="L52" s="161">
        <f t="shared" si="6"/>
        <v>0</v>
      </c>
      <c r="N52" s="87">
        <v>44</v>
      </c>
      <c r="O52" s="118"/>
      <c r="P52" s="118"/>
      <c r="Q52" s="216">
        <f t="shared" si="7"/>
        <v>0</v>
      </c>
      <c r="R52" s="118"/>
      <c r="S52" s="216">
        <f t="shared" si="12"/>
        <v>0</v>
      </c>
      <c r="T52" s="306">
        <f t="shared" si="9"/>
        <v>0</v>
      </c>
      <c r="U52" s="307"/>
      <c r="V52" s="155">
        <f t="shared" si="10"/>
        <v>0</v>
      </c>
      <c r="W52" s="156">
        <f t="shared" si="11"/>
        <v>0</v>
      </c>
      <c r="X52" s="255"/>
      <c r="Y52" s="248"/>
      <c r="Z52" s="247">
        <f t="shared" si="1"/>
        <v>0</v>
      </c>
      <c r="AA52" s="247">
        <f t="shared" si="2"/>
        <v>0</v>
      </c>
      <c r="AB52" s="83"/>
      <c r="AC52" s="83"/>
      <c r="AD52" s="83"/>
      <c r="AE52" s="83"/>
    </row>
    <row r="53" spans="1:31" ht="18" customHeight="1" thickBot="1" x14ac:dyDescent="0.3">
      <c r="B53" s="91" t="s">
        <v>158</v>
      </c>
      <c r="C53" s="148"/>
      <c r="D53" s="88"/>
      <c r="E53" s="89"/>
      <c r="F53" s="88"/>
      <c r="G53" s="90"/>
      <c r="H53" s="217">
        <f>SUM(K9:K52)</f>
        <v>0</v>
      </c>
      <c r="I53" s="308">
        <f>SUM(L9:L52)</f>
        <v>0</v>
      </c>
      <c r="J53" s="303"/>
      <c r="K53" s="157"/>
      <c r="L53" s="158"/>
      <c r="N53" s="91" t="s">
        <v>158</v>
      </c>
      <c r="O53" s="88"/>
      <c r="P53" s="89"/>
      <c r="Q53" s="88"/>
      <c r="R53" s="90"/>
      <c r="S53" s="217">
        <f>SUM(V9:V52)</f>
        <v>0</v>
      </c>
      <c r="T53" s="309">
        <f>SUM(W9:W52)</f>
        <v>0</v>
      </c>
      <c r="U53" s="310"/>
      <c r="V53" s="157"/>
      <c r="W53" s="158"/>
      <c r="X53" s="256"/>
      <c r="Y53" s="249" t="s">
        <v>148</v>
      </c>
      <c r="Z53" s="186"/>
      <c r="AA53" s="158">
        <f>SUM(AA9:AA52)</f>
        <v>0</v>
      </c>
      <c r="AB53" s="83"/>
      <c r="AC53" s="83"/>
      <c r="AD53" s="83"/>
      <c r="AE53" s="83"/>
    </row>
    <row r="54" spans="1:31" x14ac:dyDescent="0.2">
      <c r="Y54" s="155"/>
      <c r="Z54" s="155"/>
      <c r="AA54" s="155"/>
    </row>
    <row r="55" spans="1:31" x14ac:dyDescent="0.2">
      <c r="Y55" s="155"/>
      <c r="Z55" s="155"/>
      <c r="AA55" s="155"/>
    </row>
    <row r="56" spans="1:31" ht="18" x14ac:dyDescent="0.25">
      <c r="B56" s="301" t="s">
        <v>159</v>
      </c>
      <c r="C56" s="301"/>
      <c r="D56" s="301"/>
      <c r="Y56" s="155"/>
      <c r="Z56" s="155"/>
      <c r="AA56" s="155"/>
    </row>
    <row r="57" spans="1:31" x14ac:dyDescent="0.2">
      <c r="B57" s="245" t="s">
        <v>161</v>
      </c>
      <c r="Y57" s="155"/>
      <c r="Z57" s="155"/>
      <c r="AA57" s="155"/>
    </row>
    <row r="58" spans="1:31" ht="18" x14ac:dyDescent="0.25">
      <c r="A58" s="264">
        <v>2</v>
      </c>
      <c r="B58" s="265" t="str">
        <f>VLOOKUP(A58,A116:B117,2)</f>
        <v>Endmast über 120 kg</v>
      </c>
      <c r="C58" s="266"/>
      <c r="D58" s="267"/>
      <c r="E58" s="267"/>
      <c r="F58" s="268"/>
      <c r="Y58" s="155"/>
      <c r="Z58" s="155"/>
      <c r="AA58" s="155"/>
    </row>
    <row r="59" spans="1:31" x14ac:dyDescent="0.2">
      <c r="Y59" s="155"/>
      <c r="Z59" s="155"/>
      <c r="AA59" s="155"/>
    </row>
    <row r="60" spans="1:31" ht="15.75" x14ac:dyDescent="0.25">
      <c r="B60" s="84" t="s">
        <v>97</v>
      </c>
      <c r="D60" s="82"/>
      <c r="E60" s="83"/>
      <c r="F60" s="83"/>
      <c r="G60" s="83"/>
      <c r="H60" s="92" t="s">
        <v>99</v>
      </c>
      <c r="I60" s="93">
        <f>IF($A$58=1,1.1,1.6)</f>
        <v>1.6</v>
      </c>
      <c r="J60" s="97" t="s">
        <v>98</v>
      </c>
      <c r="N60" s="84" t="s">
        <v>88</v>
      </c>
      <c r="O60" s="82"/>
      <c r="P60" s="83"/>
      <c r="Q60" s="83"/>
      <c r="R60" s="83"/>
      <c r="S60" s="92" t="s">
        <v>99</v>
      </c>
      <c r="T60" s="93">
        <f>IF($A$58=1,0.6,0.9)</f>
        <v>0.9</v>
      </c>
      <c r="U60" s="97" t="s">
        <v>98</v>
      </c>
      <c r="X60" s="120"/>
      <c r="Y60" s="84" t="s">
        <v>166</v>
      </c>
      <c r="Z60" s="155"/>
      <c r="AA60" s="155"/>
    </row>
    <row r="61" spans="1:31" ht="16.5" thickBot="1" x14ac:dyDescent="0.3">
      <c r="B61" s="81"/>
      <c r="D61" s="82"/>
      <c r="E61" s="83"/>
      <c r="F61" s="83"/>
      <c r="G61" s="83"/>
      <c r="H61" s="83"/>
      <c r="I61" s="83"/>
      <c r="J61" s="83"/>
      <c r="N61" s="81"/>
      <c r="O61" s="82"/>
      <c r="P61" s="83"/>
      <c r="Q61" s="83"/>
      <c r="R61" s="83"/>
      <c r="S61" s="83"/>
      <c r="T61" s="83"/>
      <c r="U61" s="83"/>
      <c r="X61" s="120"/>
      <c r="Y61" s="159"/>
      <c r="Z61" s="159"/>
      <c r="AA61" s="159"/>
    </row>
    <row r="62" spans="1:31" ht="48.6" customHeight="1" x14ac:dyDescent="0.2">
      <c r="B62" s="94" t="s">
        <v>95</v>
      </c>
      <c r="C62" s="143" t="s">
        <v>163</v>
      </c>
      <c r="D62" s="95" t="s">
        <v>91</v>
      </c>
      <c r="E62" s="95" t="s">
        <v>92</v>
      </c>
      <c r="F62" s="85" t="s">
        <v>93</v>
      </c>
      <c r="G62" s="86" t="s">
        <v>103</v>
      </c>
      <c r="H62" s="86" t="s">
        <v>96</v>
      </c>
      <c r="I62" s="311" t="s">
        <v>94</v>
      </c>
      <c r="J62" s="312"/>
      <c r="K62" s="271" t="s">
        <v>138</v>
      </c>
      <c r="L62" s="272" t="s">
        <v>139</v>
      </c>
      <c r="N62" s="94" t="s">
        <v>95</v>
      </c>
      <c r="O62" s="95" t="s">
        <v>91</v>
      </c>
      <c r="P62" s="95" t="s">
        <v>92</v>
      </c>
      <c r="Q62" s="85" t="s">
        <v>93</v>
      </c>
      <c r="R62" s="86" t="s">
        <v>103</v>
      </c>
      <c r="S62" s="86" t="s">
        <v>96</v>
      </c>
      <c r="T62" s="311" t="s">
        <v>94</v>
      </c>
      <c r="U62" s="312"/>
      <c r="V62" s="271" t="s">
        <v>138</v>
      </c>
      <c r="W62" s="272" t="s">
        <v>139</v>
      </c>
      <c r="X62" s="254"/>
      <c r="Y62" s="152" t="s">
        <v>139</v>
      </c>
      <c r="Z62" s="152" t="s">
        <v>139</v>
      </c>
      <c r="AA62" s="152" t="s">
        <v>139</v>
      </c>
    </row>
    <row r="63" spans="1:31" ht="18" x14ac:dyDescent="0.2">
      <c r="B63" s="78"/>
      <c r="C63" s="144" t="s">
        <v>102</v>
      </c>
      <c r="D63" s="96" t="s">
        <v>101</v>
      </c>
      <c r="E63" s="96" t="s">
        <v>101</v>
      </c>
      <c r="F63" s="96" t="s">
        <v>100</v>
      </c>
      <c r="G63" s="96" t="s">
        <v>100</v>
      </c>
      <c r="H63" s="79" t="s">
        <v>100</v>
      </c>
      <c r="I63" s="313" t="s">
        <v>102</v>
      </c>
      <c r="J63" s="314"/>
      <c r="K63" s="153" t="s">
        <v>100</v>
      </c>
      <c r="L63" s="154" t="s">
        <v>102</v>
      </c>
      <c r="N63" s="78"/>
      <c r="O63" s="96" t="s">
        <v>101</v>
      </c>
      <c r="P63" s="96" t="s">
        <v>101</v>
      </c>
      <c r="Q63" s="96" t="s">
        <v>100</v>
      </c>
      <c r="R63" s="96" t="s">
        <v>100</v>
      </c>
      <c r="S63" s="79" t="s">
        <v>100</v>
      </c>
      <c r="T63" s="313" t="s">
        <v>102</v>
      </c>
      <c r="U63" s="314"/>
      <c r="V63" s="153" t="s">
        <v>100</v>
      </c>
      <c r="W63" s="154" t="s">
        <v>102</v>
      </c>
      <c r="X63" s="254"/>
      <c r="Y63" s="154" t="s">
        <v>102</v>
      </c>
      <c r="Z63" s="154" t="s">
        <v>102</v>
      </c>
      <c r="AA63" s="154" t="s">
        <v>102</v>
      </c>
    </row>
    <row r="64" spans="1:31" x14ac:dyDescent="0.2">
      <c r="B64" s="77">
        <v>1</v>
      </c>
      <c r="C64" s="145"/>
      <c r="D64" s="116"/>
      <c r="E64" s="116"/>
      <c r="F64" s="214">
        <f>D64*E64</f>
        <v>0</v>
      </c>
      <c r="G64" s="116"/>
      <c r="H64" s="214">
        <f>F64-G64</f>
        <v>0</v>
      </c>
      <c r="I64" s="304">
        <f t="shared" ref="I64:I107" si="13">ROUNDDOWN(H64/$I$60,0)</f>
        <v>0</v>
      </c>
      <c r="J64" s="305"/>
      <c r="K64" s="155">
        <f>H64*C64</f>
        <v>0</v>
      </c>
      <c r="L64" s="156">
        <f>I64*C64</f>
        <v>0</v>
      </c>
      <c r="N64" s="77">
        <v>1</v>
      </c>
      <c r="O64" s="116"/>
      <c r="P64" s="116"/>
      <c r="Q64" s="214">
        <f>O64*P64</f>
        <v>0</v>
      </c>
      <c r="R64" s="116"/>
      <c r="S64" s="214">
        <f>Q64-R64</f>
        <v>0</v>
      </c>
      <c r="T64" s="304">
        <f>ROUNDDOWN(S64/$T$60,0)</f>
        <v>0</v>
      </c>
      <c r="U64" s="305"/>
      <c r="V64" s="155">
        <f>S64*C64</f>
        <v>0</v>
      </c>
      <c r="W64" s="156">
        <f>T64*C64</f>
        <v>0</v>
      </c>
      <c r="X64" s="255"/>
      <c r="Y64" s="184"/>
      <c r="Z64" s="246">
        <f t="shared" ref="Z64:Z107" si="14">MIN(T64,I64,Y64)</f>
        <v>0</v>
      </c>
      <c r="AA64" s="246">
        <f t="shared" ref="AA64:AA107" si="15">Z64*C64</f>
        <v>0</v>
      </c>
    </row>
    <row r="65" spans="2:27" x14ac:dyDescent="0.2">
      <c r="B65" s="76">
        <v>2</v>
      </c>
      <c r="C65" s="146"/>
      <c r="D65" s="116"/>
      <c r="E65" s="116"/>
      <c r="F65" s="215">
        <f t="shared" ref="F65:F107" si="16">D65*E65</f>
        <v>0</v>
      </c>
      <c r="G65" s="116"/>
      <c r="H65" s="215">
        <f t="shared" ref="H65:H98" si="17">F65-G65</f>
        <v>0</v>
      </c>
      <c r="I65" s="304">
        <f t="shared" si="13"/>
        <v>0</v>
      </c>
      <c r="J65" s="305"/>
      <c r="K65" s="155">
        <f t="shared" ref="K65:K107" si="18">H65*C65</f>
        <v>0</v>
      </c>
      <c r="L65" s="156">
        <f t="shared" ref="L65:L107" si="19">I65*C65</f>
        <v>0</v>
      </c>
      <c r="N65" s="76">
        <v>2</v>
      </c>
      <c r="O65" s="116"/>
      <c r="P65" s="116"/>
      <c r="Q65" s="215">
        <f t="shared" ref="Q65:Q107" si="20">O65*P65</f>
        <v>0</v>
      </c>
      <c r="R65" s="116"/>
      <c r="S65" s="215">
        <f t="shared" ref="S65:S98" si="21">Q65-R65</f>
        <v>0</v>
      </c>
      <c r="T65" s="304">
        <f t="shared" ref="T65:T107" si="22">ROUNDDOWN(S65/$T$60,0)</f>
        <v>0</v>
      </c>
      <c r="U65" s="305"/>
      <c r="V65" s="155">
        <f t="shared" ref="V65:V106" si="23">S65*C65</f>
        <v>0</v>
      </c>
      <c r="W65" s="156">
        <f t="shared" ref="W65:W107" si="24">T65*C65</f>
        <v>0</v>
      </c>
      <c r="X65" s="255"/>
      <c r="Y65" s="184"/>
      <c r="Z65" s="246">
        <f t="shared" si="14"/>
        <v>0</v>
      </c>
      <c r="AA65" s="246">
        <f t="shared" si="15"/>
        <v>0</v>
      </c>
    </row>
    <row r="66" spans="2:27" x14ac:dyDescent="0.2">
      <c r="B66" s="76">
        <v>3</v>
      </c>
      <c r="C66" s="146"/>
      <c r="D66" s="116"/>
      <c r="E66" s="116"/>
      <c r="F66" s="215">
        <f t="shared" si="16"/>
        <v>0</v>
      </c>
      <c r="G66" s="116"/>
      <c r="H66" s="215">
        <f t="shared" si="17"/>
        <v>0</v>
      </c>
      <c r="I66" s="304">
        <f t="shared" si="13"/>
        <v>0</v>
      </c>
      <c r="J66" s="305"/>
      <c r="K66" s="155">
        <f t="shared" si="18"/>
        <v>0</v>
      </c>
      <c r="L66" s="156">
        <f t="shared" si="19"/>
        <v>0</v>
      </c>
      <c r="N66" s="76">
        <v>3</v>
      </c>
      <c r="O66" s="116"/>
      <c r="P66" s="116"/>
      <c r="Q66" s="215">
        <f t="shared" si="20"/>
        <v>0</v>
      </c>
      <c r="R66" s="116"/>
      <c r="S66" s="215">
        <f t="shared" si="21"/>
        <v>0</v>
      </c>
      <c r="T66" s="304">
        <f t="shared" si="22"/>
        <v>0</v>
      </c>
      <c r="U66" s="305"/>
      <c r="V66" s="155">
        <f t="shared" si="23"/>
        <v>0</v>
      </c>
      <c r="W66" s="156">
        <f t="shared" si="24"/>
        <v>0</v>
      </c>
      <c r="X66" s="255"/>
      <c r="Y66" s="184"/>
      <c r="Z66" s="246">
        <f t="shared" si="14"/>
        <v>0</v>
      </c>
      <c r="AA66" s="246">
        <f t="shared" si="15"/>
        <v>0</v>
      </c>
    </row>
    <row r="67" spans="2:27" x14ac:dyDescent="0.2">
      <c r="B67" s="76">
        <v>4</v>
      </c>
      <c r="C67" s="146"/>
      <c r="D67" s="116"/>
      <c r="E67" s="116"/>
      <c r="F67" s="215">
        <f t="shared" si="16"/>
        <v>0</v>
      </c>
      <c r="G67" s="116"/>
      <c r="H67" s="215">
        <f t="shared" si="17"/>
        <v>0</v>
      </c>
      <c r="I67" s="304">
        <f t="shared" si="13"/>
        <v>0</v>
      </c>
      <c r="J67" s="305"/>
      <c r="K67" s="155">
        <f t="shared" si="18"/>
        <v>0</v>
      </c>
      <c r="L67" s="156">
        <f t="shared" si="19"/>
        <v>0</v>
      </c>
      <c r="N67" s="76">
        <v>4</v>
      </c>
      <c r="O67" s="116"/>
      <c r="P67" s="116"/>
      <c r="Q67" s="215">
        <f t="shared" si="20"/>
        <v>0</v>
      </c>
      <c r="R67" s="116"/>
      <c r="S67" s="215">
        <f t="shared" si="21"/>
        <v>0</v>
      </c>
      <c r="T67" s="304">
        <f t="shared" si="22"/>
        <v>0</v>
      </c>
      <c r="U67" s="305"/>
      <c r="V67" s="155">
        <f t="shared" si="23"/>
        <v>0</v>
      </c>
      <c r="W67" s="156">
        <f t="shared" si="24"/>
        <v>0</v>
      </c>
      <c r="X67" s="255"/>
      <c r="Y67" s="185"/>
      <c r="Z67" s="246">
        <f t="shared" si="14"/>
        <v>0</v>
      </c>
      <c r="AA67" s="246">
        <f t="shared" si="15"/>
        <v>0</v>
      </c>
    </row>
    <row r="68" spans="2:27" x14ac:dyDescent="0.2">
      <c r="B68" s="76">
        <v>5</v>
      </c>
      <c r="C68" s="146"/>
      <c r="D68" s="116"/>
      <c r="E68" s="116"/>
      <c r="F68" s="215">
        <f t="shared" si="16"/>
        <v>0</v>
      </c>
      <c r="G68" s="116"/>
      <c r="H68" s="215">
        <f t="shared" si="17"/>
        <v>0</v>
      </c>
      <c r="I68" s="304">
        <f t="shared" si="13"/>
        <v>0</v>
      </c>
      <c r="J68" s="305"/>
      <c r="K68" s="155">
        <f t="shared" si="18"/>
        <v>0</v>
      </c>
      <c r="L68" s="156">
        <f t="shared" si="19"/>
        <v>0</v>
      </c>
      <c r="N68" s="76">
        <v>5</v>
      </c>
      <c r="O68" s="116"/>
      <c r="P68" s="116"/>
      <c r="Q68" s="215">
        <f t="shared" si="20"/>
        <v>0</v>
      </c>
      <c r="R68" s="116"/>
      <c r="S68" s="215">
        <f t="shared" si="21"/>
        <v>0</v>
      </c>
      <c r="T68" s="304">
        <f t="shared" si="22"/>
        <v>0</v>
      </c>
      <c r="U68" s="305"/>
      <c r="V68" s="155">
        <f t="shared" si="23"/>
        <v>0</v>
      </c>
      <c r="W68" s="156">
        <f t="shared" si="24"/>
        <v>0</v>
      </c>
      <c r="X68" s="255"/>
      <c r="Y68" s="185"/>
      <c r="Z68" s="246">
        <f t="shared" si="14"/>
        <v>0</v>
      </c>
      <c r="AA68" s="246">
        <f t="shared" si="15"/>
        <v>0</v>
      </c>
    </row>
    <row r="69" spans="2:27" x14ac:dyDescent="0.2">
      <c r="B69" s="76">
        <v>6</v>
      </c>
      <c r="C69" s="146"/>
      <c r="D69" s="116"/>
      <c r="E69" s="116"/>
      <c r="F69" s="215">
        <f t="shared" si="16"/>
        <v>0</v>
      </c>
      <c r="G69" s="116"/>
      <c r="H69" s="215">
        <f t="shared" si="17"/>
        <v>0</v>
      </c>
      <c r="I69" s="304">
        <f t="shared" si="13"/>
        <v>0</v>
      </c>
      <c r="J69" s="305"/>
      <c r="K69" s="155">
        <f t="shared" si="18"/>
        <v>0</v>
      </c>
      <c r="L69" s="156">
        <f t="shared" si="19"/>
        <v>0</v>
      </c>
      <c r="N69" s="76">
        <v>6</v>
      </c>
      <c r="O69" s="116"/>
      <c r="P69" s="116"/>
      <c r="Q69" s="215">
        <f t="shared" si="20"/>
        <v>0</v>
      </c>
      <c r="R69" s="116"/>
      <c r="S69" s="215">
        <f t="shared" si="21"/>
        <v>0</v>
      </c>
      <c r="T69" s="304">
        <f t="shared" si="22"/>
        <v>0</v>
      </c>
      <c r="U69" s="305"/>
      <c r="V69" s="155">
        <f t="shared" si="23"/>
        <v>0</v>
      </c>
      <c r="W69" s="156">
        <f t="shared" si="24"/>
        <v>0</v>
      </c>
      <c r="X69" s="255"/>
      <c r="Y69" s="185"/>
      <c r="Z69" s="246">
        <f t="shared" si="14"/>
        <v>0</v>
      </c>
      <c r="AA69" s="246">
        <f t="shared" si="15"/>
        <v>0</v>
      </c>
    </row>
    <row r="70" spans="2:27" x14ac:dyDescent="0.2">
      <c r="B70" s="76">
        <v>7</v>
      </c>
      <c r="C70" s="146"/>
      <c r="D70" s="116"/>
      <c r="E70" s="116"/>
      <c r="F70" s="215">
        <f t="shared" si="16"/>
        <v>0</v>
      </c>
      <c r="G70" s="116"/>
      <c r="H70" s="215">
        <f t="shared" si="17"/>
        <v>0</v>
      </c>
      <c r="I70" s="304">
        <f t="shared" si="13"/>
        <v>0</v>
      </c>
      <c r="J70" s="305"/>
      <c r="K70" s="155">
        <f t="shared" si="18"/>
        <v>0</v>
      </c>
      <c r="L70" s="156">
        <f t="shared" si="19"/>
        <v>0</v>
      </c>
      <c r="N70" s="76">
        <v>7</v>
      </c>
      <c r="O70" s="116"/>
      <c r="P70" s="116"/>
      <c r="Q70" s="215">
        <f t="shared" si="20"/>
        <v>0</v>
      </c>
      <c r="R70" s="116"/>
      <c r="S70" s="215">
        <f t="shared" si="21"/>
        <v>0</v>
      </c>
      <c r="T70" s="304">
        <f t="shared" si="22"/>
        <v>0</v>
      </c>
      <c r="U70" s="305"/>
      <c r="V70" s="155">
        <f t="shared" si="23"/>
        <v>0</v>
      </c>
      <c r="W70" s="156">
        <f t="shared" si="24"/>
        <v>0</v>
      </c>
      <c r="X70" s="255"/>
      <c r="Y70" s="185"/>
      <c r="Z70" s="246">
        <f t="shared" si="14"/>
        <v>0</v>
      </c>
      <c r="AA70" s="246">
        <f t="shared" si="15"/>
        <v>0</v>
      </c>
    </row>
    <row r="71" spans="2:27" x14ac:dyDescent="0.2">
      <c r="B71" s="76">
        <v>8</v>
      </c>
      <c r="C71" s="146"/>
      <c r="D71" s="117"/>
      <c r="E71" s="117"/>
      <c r="F71" s="215">
        <f t="shared" si="16"/>
        <v>0</v>
      </c>
      <c r="G71" s="117"/>
      <c r="H71" s="215">
        <f t="shared" si="17"/>
        <v>0</v>
      </c>
      <c r="I71" s="304">
        <f t="shared" si="13"/>
        <v>0</v>
      </c>
      <c r="J71" s="305"/>
      <c r="K71" s="155">
        <f t="shared" si="18"/>
        <v>0</v>
      </c>
      <c r="L71" s="156">
        <f t="shared" si="19"/>
        <v>0</v>
      </c>
      <c r="N71" s="76">
        <v>8</v>
      </c>
      <c r="O71" s="117"/>
      <c r="P71" s="117"/>
      <c r="Q71" s="215">
        <f t="shared" si="20"/>
        <v>0</v>
      </c>
      <c r="R71" s="117"/>
      <c r="S71" s="215">
        <f t="shared" si="21"/>
        <v>0</v>
      </c>
      <c r="T71" s="304">
        <f t="shared" si="22"/>
        <v>0</v>
      </c>
      <c r="U71" s="305"/>
      <c r="V71" s="155">
        <f t="shared" si="23"/>
        <v>0</v>
      </c>
      <c r="W71" s="156">
        <f t="shared" si="24"/>
        <v>0</v>
      </c>
      <c r="X71" s="255"/>
      <c r="Y71" s="185"/>
      <c r="Z71" s="246">
        <f t="shared" si="14"/>
        <v>0</v>
      </c>
      <c r="AA71" s="246">
        <f t="shared" si="15"/>
        <v>0</v>
      </c>
    </row>
    <row r="72" spans="2:27" x14ac:dyDescent="0.2">
      <c r="B72" s="76">
        <v>9</v>
      </c>
      <c r="C72" s="146"/>
      <c r="D72" s="117"/>
      <c r="E72" s="117"/>
      <c r="F72" s="215">
        <f t="shared" si="16"/>
        <v>0</v>
      </c>
      <c r="G72" s="117"/>
      <c r="H72" s="215">
        <f t="shared" si="17"/>
        <v>0</v>
      </c>
      <c r="I72" s="304">
        <f t="shared" si="13"/>
        <v>0</v>
      </c>
      <c r="J72" s="305"/>
      <c r="K72" s="155">
        <f t="shared" si="18"/>
        <v>0</v>
      </c>
      <c r="L72" s="156">
        <f t="shared" si="19"/>
        <v>0</v>
      </c>
      <c r="N72" s="76">
        <v>9</v>
      </c>
      <c r="O72" s="117"/>
      <c r="P72" s="117"/>
      <c r="Q72" s="215">
        <f t="shared" si="20"/>
        <v>0</v>
      </c>
      <c r="R72" s="117"/>
      <c r="S72" s="215">
        <f t="shared" si="21"/>
        <v>0</v>
      </c>
      <c r="T72" s="304">
        <f t="shared" si="22"/>
        <v>0</v>
      </c>
      <c r="U72" s="305"/>
      <c r="V72" s="155">
        <f t="shared" si="23"/>
        <v>0</v>
      </c>
      <c r="W72" s="156">
        <f t="shared" si="24"/>
        <v>0</v>
      </c>
      <c r="X72" s="255"/>
      <c r="Y72" s="185"/>
      <c r="Z72" s="246">
        <f t="shared" si="14"/>
        <v>0</v>
      </c>
      <c r="AA72" s="246">
        <f t="shared" si="15"/>
        <v>0</v>
      </c>
    </row>
    <row r="73" spans="2:27" x14ac:dyDescent="0.2">
      <c r="B73" s="76">
        <v>10</v>
      </c>
      <c r="C73" s="146"/>
      <c r="D73" s="117"/>
      <c r="E73" s="117"/>
      <c r="F73" s="215">
        <f t="shared" si="16"/>
        <v>0</v>
      </c>
      <c r="G73" s="117"/>
      <c r="H73" s="215">
        <f t="shared" si="17"/>
        <v>0</v>
      </c>
      <c r="I73" s="304">
        <f t="shared" si="13"/>
        <v>0</v>
      </c>
      <c r="J73" s="305"/>
      <c r="K73" s="155">
        <f t="shared" si="18"/>
        <v>0</v>
      </c>
      <c r="L73" s="156">
        <f t="shared" si="19"/>
        <v>0</v>
      </c>
      <c r="N73" s="76">
        <v>10</v>
      </c>
      <c r="O73" s="117"/>
      <c r="P73" s="117"/>
      <c r="Q73" s="215">
        <f t="shared" si="20"/>
        <v>0</v>
      </c>
      <c r="R73" s="117"/>
      <c r="S73" s="215">
        <f t="shared" si="21"/>
        <v>0</v>
      </c>
      <c r="T73" s="304">
        <f t="shared" si="22"/>
        <v>0</v>
      </c>
      <c r="U73" s="305"/>
      <c r="V73" s="155">
        <f t="shared" si="23"/>
        <v>0</v>
      </c>
      <c r="W73" s="156">
        <f t="shared" si="24"/>
        <v>0</v>
      </c>
      <c r="X73" s="255"/>
      <c r="Y73" s="185"/>
      <c r="Z73" s="246">
        <f t="shared" si="14"/>
        <v>0</v>
      </c>
      <c r="AA73" s="246">
        <f t="shared" si="15"/>
        <v>0</v>
      </c>
    </row>
    <row r="74" spans="2:27" x14ac:dyDescent="0.2">
      <c r="B74" s="76">
        <v>11</v>
      </c>
      <c r="C74" s="146"/>
      <c r="D74" s="117"/>
      <c r="E74" s="117"/>
      <c r="F74" s="215">
        <f t="shared" si="16"/>
        <v>0</v>
      </c>
      <c r="G74" s="117"/>
      <c r="H74" s="215">
        <f t="shared" si="17"/>
        <v>0</v>
      </c>
      <c r="I74" s="304">
        <f t="shared" si="13"/>
        <v>0</v>
      </c>
      <c r="J74" s="305"/>
      <c r="K74" s="155">
        <f t="shared" si="18"/>
        <v>0</v>
      </c>
      <c r="L74" s="156">
        <f t="shared" si="19"/>
        <v>0</v>
      </c>
      <c r="N74" s="76">
        <v>11</v>
      </c>
      <c r="O74" s="117"/>
      <c r="P74" s="117"/>
      <c r="Q74" s="215">
        <f t="shared" si="20"/>
        <v>0</v>
      </c>
      <c r="R74" s="117"/>
      <c r="S74" s="215">
        <f t="shared" si="21"/>
        <v>0</v>
      </c>
      <c r="T74" s="304">
        <f t="shared" si="22"/>
        <v>0</v>
      </c>
      <c r="U74" s="305"/>
      <c r="V74" s="155">
        <f t="shared" si="23"/>
        <v>0</v>
      </c>
      <c r="W74" s="156">
        <f t="shared" si="24"/>
        <v>0</v>
      </c>
      <c r="X74" s="255"/>
      <c r="Y74" s="185"/>
      <c r="Z74" s="246">
        <f t="shared" si="14"/>
        <v>0</v>
      </c>
      <c r="AA74" s="246">
        <f t="shared" si="15"/>
        <v>0</v>
      </c>
    </row>
    <row r="75" spans="2:27" x14ac:dyDescent="0.2">
      <c r="B75" s="76">
        <v>12</v>
      </c>
      <c r="C75" s="146"/>
      <c r="D75" s="117"/>
      <c r="E75" s="117"/>
      <c r="F75" s="215">
        <f t="shared" si="16"/>
        <v>0</v>
      </c>
      <c r="G75" s="117"/>
      <c r="H75" s="215">
        <f t="shared" si="17"/>
        <v>0</v>
      </c>
      <c r="I75" s="304">
        <f t="shared" si="13"/>
        <v>0</v>
      </c>
      <c r="J75" s="305"/>
      <c r="K75" s="155">
        <f t="shared" si="18"/>
        <v>0</v>
      </c>
      <c r="L75" s="156">
        <f t="shared" si="19"/>
        <v>0</v>
      </c>
      <c r="N75" s="76">
        <v>12</v>
      </c>
      <c r="O75" s="117"/>
      <c r="P75" s="117"/>
      <c r="Q75" s="215">
        <f t="shared" si="20"/>
        <v>0</v>
      </c>
      <c r="R75" s="117"/>
      <c r="S75" s="215">
        <f t="shared" si="21"/>
        <v>0</v>
      </c>
      <c r="T75" s="304">
        <f t="shared" si="22"/>
        <v>0</v>
      </c>
      <c r="U75" s="305"/>
      <c r="V75" s="155">
        <f t="shared" si="23"/>
        <v>0</v>
      </c>
      <c r="W75" s="156">
        <f t="shared" si="24"/>
        <v>0</v>
      </c>
      <c r="X75" s="255"/>
      <c r="Y75" s="185"/>
      <c r="Z75" s="246">
        <f t="shared" si="14"/>
        <v>0</v>
      </c>
      <c r="AA75" s="246">
        <f t="shared" si="15"/>
        <v>0</v>
      </c>
    </row>
    <row r="76" spans="2:27" x14ac:dyDescent="0.2">
      <c r="B76" s="76">
        <v>13</v>
      </c>
      <c r="C76" s="146"/>
      <c r="D76" s="117"/>
      <c r="E76" s="117"/>
      <c r="F76" s="215">
        <f t="shared" si="16"/>
        <v>0</v>
      </c>
      <c r="G76" s="117"/>
      <c r="H76" s="215">
        <f t="shared" si="17"/>
        <v>0</v>
      </c>
      <c r="I76" s="304">
        <f t="shared" si="13"/>
        <v>0</v>
      </c>
      <c r="J76" s="305"/>
      <c r="K76" s="155">
        <f t="shared" si="18"/>
        <v>0</v>
      </c>
      <c r="L76" s="156">
        <f t="shared" si="19"/>
        <v>0</v>
      </c>
      <c r="N76" s="76">
        <v>13</v>
      </c>
      <c r="O76" s="117"/>
      <c r="P76" s="117"/>
      <c r="Q76" s="215">
        <f t="shared" si="20"/>
        <v>0</v>
      </c>
      <c r="R76" s="117"/>
      <c r="S76" s="215">
        <f t="shared" si="21"/>
        <v>0</v>
      </c>
      <c r="T76" s="304">
        <f t="shared" si="22"/>
        <v>0</v>
      </c>
      <c r="U76" s="305"/>
      <c r="V76" s="155">
        <f t="shared" si="23"/>
        <v>0</v>
      </c>
      <c r="W76" s="156">
        <f t="shared" si="24"/>
        <v>0</v>
      </c>
      <c r="X76" s="255"/>
      <c r="Y76" s="185"/>
      <c r="Z76" s="246">
        <f t="shared" si="14"/>
        <v>0</v>
      </c>
      <c r="AA76" s="246">
        <f t="shared" si="15"/>
        <v>0</v>
      </c>
    </row>
    <row r="77" spans="2:27" x14ac:dyDescent="0.2">
      <c r="B77" s="76">
        <v>14</v>
      </c>
      <c r="C77" s="146"/>
      <c r="D77" s="117"/>
      <c r="E77" s="117"/>
      <c r="F77" s="215">
        <f t="shared" si="16"/>
        <v>0</v>
      </c>
      <c r="G77" s="117"/>
      <c r="H77" s="215">
        <f t="shared" si="17"/>
        <v>0</v>
      </c>
      <c r="I77" s="304">
        <f t="shared" si="13"/>
        <v>0</v>
      </c>
      <c r="J77" s="305"/>
      <c r="K77" s="155">
        <f t="shared" si="18"/>
        <v>0</v>
      </c>
      <c r="L77" s="156">
        <f t="shared" si="19"/>
        <v>0</v>
      </c>
      <c r="N77" s="76">
        <v>14</v>
      </c>
      <c r="O77" s="117"/>
      <c r="P77" s="117"/>
      <c r="Q77" s="215">
        <f t="shared" si="20"/>
        <v>0</v>
      </c>
      <c r="R77" s="117"/>
      <c r="S77" s="215">
        <f t="shared" si="21"/>
        <v>0</v>
      </c>
      <c r="T77" s="304">
        <f t="shared" si="22"/>
        <v>0</v>
      </c>
      <c r="U77" s="305"/>
      <c r="V77" s="155">
        <f t="shared" si="23"/>
        <v>0</v>
      </c>
      <c r="W77" s="156">
        <f t="shared" si="24"/>
        <v>0</v>
      </c>
      <c r="X77" s="255"/>
      <c r="Y77" s="185"/>
      <c r="Z77" s="246">
        <f t="shared" si="14"/>
        <v>0</v>
      </c>
      <c r="AA77" s="246">
        <f t="shared" si="15"/>
        <v>0</v>
      </c>
    </row>
    <row r="78" spans="2:27" x14ac:dyDescent="0.2">
      <c r="B78" s="76">
        <v>15</v>
      </c>
      <c r="C78" s="146"/>
      <c r="D78" s="117"/>
      <c r="E78" s="117"/>
      <c r="F78" s="215">
        <f t="shared" si="16"/>
        <v>0</v>
      </c>
      <c r="G78" s="117"/>
      <c r="H78" s="215">
        <f t="shared" si="17"/>
        <v>0</v>
      </c>
      <c r="I78" s="304">
        <f t="shared" si="13"/>
        <v>0</v>
      </c>
      <c r="J78" s="305"/>
      <c r="K78" s="155">
        <f t="shared" si="18"/>
        <v>0</v>
      </c>
      <c r="L78" s="156">
        <f t="shared" si="19"/>
        <v>0</v>
      </c>
      <c r="N78" s="76">
        <v>15</v>
      </c>
      <c r="O78" s="117"/>
      <c r="P78" s="117"/>
      <c r="Q78" s="215">
        <f t="shared" si="20"/>
        <v>0</v>
      </c>
      <c r="R78" s="117"/>
      <c r="S78" s="215">
        <f t="shared" si="21"/>
        <v>0</v>
      </c>
      <c r="T78" s="304">
        <f t="shared" si="22"/>
        <v>0</v>
      </c>
      <c r="U78" s="305"/>
      <c r="V78" s="155">
        <f t="shared" si="23"/>
        <v>0</v>
      </c>
      <c r="W78" s="156">
        <f t="shared" si="24"/>
        <v>0</v>
      </c>
      <c r="X78" s="255"/>
      <c r="Y78" s="185"/>
      <c r="Z78" s="246">
        <f t="shared" si="14"/>
        <v>0</v>
      </c>
      <c r="AA78" s="246">
        <f t="shared" si="15"/>
        <v>0</v>
      </c>
    </row>
    <row r="79" spans="2:27" x14ac:dyDescent="0.2">
      <c r="B79" s="76">
        <v>16</v>
      </c>
      <c r="C79" s="146"/>
      <c r="D79" s="117"/>
      <c r="E79" s="117"/>
      <c r="F79" s="215">
        <f t="shared" si="16"/>
        <v>0</v>
      </c>
      <c r="G79" s="117"/>
      <c r="H79" s="215">
        <f t="shared" si="17"/>
        <v>0</v>
      </c>
      <c r="I79" s="304">
        <f t="shared" si="13"/>
        <v>0</v>
      </c>
      <c r="J79" s="305"/>
      <c r="K79" s="155">
        <f t="shared" si="18"/>
        <v>0</v>
      </c>
      <c r="L79" s="156">
        <f t="shared" si="19"/>
        <v>0</v>
      </c>
      <c r="N79" s="76">
        <v>16</v>
      </c>
      <c r="O79" s="117"/>
      <c r="P79" s="117"/>
      <c r="Q79" s="215">
        <f t="shared" si="20"/>
        <v>0</v>
      </c>
      <c r="R79" s="117"/>
      <c r="S79" s="215">
        <f t="shared" si="21"/>
        <v>0</v>
      </c>
      <c r="T79" s="304">
        <f t="shared" si="22"/>
        <v>0</v>
      </c>
      <c r="U79" s="305"/>
      <c r="V79" s="155">
        <f t="shared" si="23"/>
        <v>0</v>
      </c>
      <c r="W79" s="156">
        <f t="shared" si="24"/>
        <v>0</v>
      </c>
      <c r="X79" s="255"/>
      <c r="Y79" s="185"/>
      <c r="Z79" s="246">
        <f t="shared" si="14"/>
        <v>0</v>
      </c>
      <c r="AA79" s="246">
        <f t="shared" si="15"/>
        <v>0</v>
      </c>
    </row>
    <row r="80" spans="2:27" x14ac:dyDescent="0.2">
      <c r="B80" s="76">
        <v>17</v>
      </c>
      <c r="C80" s="146"/>
      <c r="D80" s="117"/>
      <c r="E80" s="117"/>
      <c r="F80" s="215">
        <f t="shared" si="16"/>
        <v>0</v>
      </c>
      <c r="G80" s="117"/>
      <c r="H80" s="215">
        <f t="shared" si="17"/>
        <v>0</v>
      </c>
      <c r="I80" s="304">
        <f t="shared" si="13"/>
        <v>0</v>
      </c>
      <c r="J80" s="305"/>
      <c r="K80" s="155">
        <f t="shared" si="18"/>
        <v>0</v>
      </c>
      <c r="L80" s="156">
        <f t="shared" si="19"/>
        <v>0</v>
      </c>
      <c r="N80" s="76">
        <v>17</v>
      </c>
      <c r="O80" s="117"/>
      <c r="P80" s="117"/>
      <c r="Q80" s="215">
        <f t="shared" si="20"/>
        <v>0</v>
      </c>
      <c r="R80" s="117"/>
      <c r="S80" s="215">
        <f t="shared" si="21"/>
        <v>0</v>
      </c>
      <c r="T80" s="304">
        <f t="shared" si="22"/>
        <v>0</v>
      </c>
      <c r="U80" s="305"/>
      <c r="V80" s="155">
        <f t="shared" si="23"/>
        <v>0</v>
      </c>
      <c r="W80" s="156">
        <f t="shared" si="24"/>
        <v>0</v>
      </c>
      <c r="X80" s="255"/>
      <c r="Y80" s="185"/>
      <c r="Z80" s="246">
        <f t="shared" si="14"/>
        <v>0</v>
      </c>
      <c r="AA80" s="246">
        <f t="shared" si="15"/>
        <v>0</v>
      </c>
    </row>
    <row r="81" spans="2:27" x14ac:dyDescent="0.2">
      <c r="B81" s="76">
        <v>18</v>
      </c>
      <c r="C81" s="146"/>
      <c r="D81" s="117"/>
      <c r="E81" s="117"/>
      <c r="F81" s="215">
        <f t="shared" si="16"/>
        <v>0</v>
      </c>
      <c r="G81" s="117"/>
      <c r="H81" s="215">
        <f t="shared" si="17"/>
        <v>0</v>
      </c>
      <c r="I81" s="304">
        <f t="shared" si="13"/>
        <v>0</v>
      </c>
      <c r="J81" s="305"/>
      <c r="K81" s="155">
        <f t="shared" si="18"/>
        <v>0</v>
      </c>
      <c r="L81" s="156">
        <f t="shared" si="19"/>
        <v>0</v>
      </c>
      <c r="N81" s="76">
        <v>18</v>
      </c>
      <c r="O81" s="117"/>
      <c r="P81" s="117"/>
      <c r="Q81" s="215">
        <f t="shared" si="20"/>
        <v>0</v>
      </c>
      <c r="R81" s="117"/>
      <c r="S81" s="215">
        <f t="shared" si="21"/>
        <v>0</v>
      </c>
      <c r="T81" s="304">
        <f t="shared" si="22"/>
        <v>0</v>
      </c>
      <c r="U81" s="305"/>
      <c r="V81" s="155">
        <f t="shared" si="23"/>
        <v>0</v>
      </c>
      <c r="W81" s="156">
        <f t="shared" si="24"/>
        <v>0</v>
      </c>
      <c r="X81" s="255"/>
      <c r="Y81" s="185"/>
      <c r="Z81" s="246">
        <f t="shared" si="14"/>
        <v>0</v>
      </c>
      <c r="AA81" s="246">
        <f t="shared" si="15"/>
        <v>0</v>
      </c>
    </row>
    <row r="82" spans="2:27" x14ac:dyDescent="0.2">
      <c r="B82" s="76">
        <v>19</v>
      </c>
      <c r="C82" s="146"/>
      <c r="D82" s="117"/>
      <c r="E82" s="117"/>
      <c r="F82" s="215">
        <f t="shared" si="16"/>
        <v>0</v>
      </c>
      <c r="G82" s="117"/>
      <c r="H82" s="215">
        <f t="shared" si="17"/>
        <v>0</v>
      </c>
      <c r="I82" s="304">
        <f t="shared" si="13"/>
        <v>0</v>
      </c>
      <c r="J82" s="305"/>
      <c r="K82" s="155">
        <f t="shared" si="18"/>
        <v>0</v>
      </c>
      <c r="L82" s="156">
        <f t="shared" si="19"/>
        <v>0</v>
      </c>
      <c r="N82" s="76">
        <v>19</v>
      </c>
      <c r="O82" s="117"/>
      <c r="P82" s="117"/>
      <c r="Q82" s="215">
        <f t="shared" si="20"/>
        <v>0</v>
      </c>
      <c r="R82" s="117"/>
      <c r="S82" s="215">
        <f t="shared" si="21"/>
        <v>0</v>
      </c>
      <c r="T82" s="304">
        <f t="shared" si="22"/>
        <v>0</v>
      </c>
      <c r="U82" s="305"/>
      <c r="V82" s="155">
        <f t="shared" si="23"/>
        <v>0</v>
      </c>
      <c r="W82" s="156">
        <f t="shared" si="24"/>
        <v>0</v>
      </c>
      <c r="X82" s="255"/>
      <c r="Y82" s="185"/>
      <c r="Z82" s="246">
        <f t="shared" si="14"/>
        <v>0</v>
      </c>
      <c r="AA82" s="246">
        <f t="shared" si="15"/>
        <v>0</v>
      </c>
    </row>
    <row r="83" spans="2:27" x14ac:dyDescent="0.2">
      <c r="B83" s="76">
        <v>20</v>
      </c>
      <c r="C83" s="146"/>
      <c r="D83" s="117"/>
      <c r="E83" s="117"/>
      <c r="F83" s="215">
        <f t="shared" si="16"/>
        <v>0</v>
      </c>
      <c r="G83" s="117"/>
      <c r="H83" s="215">
        <f t="shared" si="17"/>
        <v>0</v>
      </c>
      <c r="I83" s="304">
        <f t="shared" si="13"/>
        <v>0</v>
      </c>
      <c r="J83" s="305"/>
      <c r="K83" s="155">
        <f t="shared" si="18"/>
        <v>0</v>
      </c>
      <c r="L83" s="156">
        <f t="shared" si="19"/>
        <v>0</v>
      </c>
      <c r="N83" s="76">
        <v>20</v>
      </c>
      <c r="O83" s="117"/>
      <c r="P83" s="117"/>
      <c r="Q83" s="215">
        <f t="shared" si="20"/>
        <v>0</v>
      </c>
      <c r="R83" s="117"/>
      <c r="S83" s="215">
        <f t="shared" si="21"/>
        <v>0</v>
      </c>
      <c r="T83" s="304">
        <f t="shared" si="22"/>
        <v>0</v>
      </c>
      <c r="U83" s="305"/>
      <c r="V83" s="155">
        <f t="shared" si="23"/>
        <v>0</v>
      </c>
      <c r="W83" s="156">
        <f t="shared" si="24"/>
        <v>0</v>
      </c>
      <c r="X83" s="255"/>
      <c r="Y83" s="185"/>
      <c r="Z83" s="246">
        <f t="shared" si="14"/>
        <v>0</v>
      </c>
      <c r="AA83" s="246">
        <f t="shared" si="15"/>
        <v>0</v>
      </c>
    </row>
    <row r="84" spans="2:27" x14ac:dyDescent="0.2">
      <c r="B84" s="76">
        <v>21</v>
      </c>
      <c r="C84" s="146"/>
      <c r="D84" s="117"/>
      <c r="E84" s="117"/>
      <c r="F84" s="215">
        <f t="shared" si="16"/>
        <v>0</v>
      </c>
      <c r="G84" s="117"/>
      <c r="H84" s="215">
        <f t="shared" si="17"/>
        <v>0</v>
      </c>
      <c r="I84" s="304">
        <f t="shared" si="13"/>
        <v>0</v>
      </c>
      <c r="J84" s="305"/>
      <c r="K84" s="155">
        <f t="shared" si="18"/>
        <v>0</v>
      </c>
      <c r="L84" s="156">
        <f t="shared" si="19"/>
        <v>0</v>
      </c>
      <c r="N84" s="76">
        <v>21</v>
      </c>
      <c r="O84" s="117"/>
      <c r="P84" s="117"/>
      <c r="Q84" s="215">
        <f t="shared" si="20"/>
        <v>0</v>
      </c>
      <c r="R84" s="117"/>
      <c r="S84" s="215">
        <f t="shared" si="21"/>
        <v>0</v>
      </c>
      <c r="T84" s="304">
        <f t="shared" si="22"/>
        <v>0</v>
      </c>
      <c r="U84" s="305"/>
      <c r="V84" s="155">
        <f t="shared" si="23"/>
        <v>0</v>
      </c>
      <c r="W84" s="156">
        <f t="shared" si="24"/>
        <v>0</v>
      </c>
      <c r="X84" s="255"/>
      <c r="Y84" s="185"/>
      <c r="Z84" s="246">
        <f t="shared" si="14"/>
        <v>0</v>
      </c>
      <c r="AA84" s="246">
        <f t="shared" si="15"/>
        <v>0</v>
      </c>
    </row>
    <row r="85" spans="2:27" x14ac:dyDescent="0.2">
      <c r="B85" s="76">
        <v>22</v>
      </c>
      <c r="C85" s="146"/>
      <c r="D85" s="117"/>
      <c r="E85" s="117"/>
      <c r="F85" s="215">
        <f t="shared" si="16"/>
        <v>0</v>
      </c>
      <c r="G85" s="117"/>
      <c r="H85" s="215">
        <f t="shared" si="17"/>
        <v>0</v>
      </c>
      <c r="I85" s="304">
        <f t="shared" si="13"/>
        <v>0</v>
      </c>
      <c r="J85" s="305"/>
      <c r="K85" s="155">
        <f t="shared" si="18"/>
        <v>0</v>
      </c>
      <c r="L85" s="156">
        <f t="shared" si="19"/>
        <v>0</v>
      </c>
      <c r="N85" s="76">
        <v>22</v>
      </c>
      <c r="O85" s="117"/>
      <c r="P85" s="117"/>
      <c r="Q85" s="215">
        <f t="shared" si="20"/>
        <v>0</v>
      </c>
      <c r="R85" s="117"/>
      <c r="S85" s="215">
        <f t="shared" si="21"/>
        <v>0</v>
      </c>
      <c r="T85" s="304">
        <f t="shared" si="22"/>
        <v>0</v>
      </c>
      <c r="U85" s="305"/>
      <c r="V85" s="155">
        <f t="shared" si="23"/>
        <v>0</v>
      </c>
      <c r="W85" s="156">
        <f t="shared" si="24"/>
        <v>0</v>
      </c>
      <c r="X85" s="255"/>
      <c r="Y85" s="185"/>
      <c r="Z85" s="246">
        <f t="shared" si="14"/>
        <v>0</v>
      </c>
      <c r="AA85" s="246">
        <f t="shared" si="15"/>
        <v>0</v>
      </c>
    </row>
    <row r="86" spans="2:27" x14ac:dyDescent="0.2">
      <c r="B86" s="76">
        <v>23</v>
      </c>
      <c r="C86" s="146"/>
      <c r="D86" s="117"/>
      <c r="E86" s="117"/>
      <c r="F86" s="215">
        <f t="shared" si="16"/>
        <v>0</v>
      </c>
      <c r="G86" s="117"/>
      <c r="H86" s="215">
        <f t="shared" si="17"/>
        <v>0</v>
      </c>
      <c r="I86" s="304">
        <f t="shared" si="13"/>
        <v>0</v>
      </c>
      <c r="J86" s="305"/>
      <c r="K86" s="155">
        <f t="shared" si="18"/>
        <v>0</v>
      </c>
      <c r="L86" s="156">
        <f t="shared" si="19"/>
        <v>0</v>
      </c>
      <c r="N86" s="76">
        <v>23</v>
      </c>
      <c r="O86" s="117"/>
      <c r="P86" s="117"/>
      <c r="Q86" s="215">
        <f t="shared" si="20"/>
        <v>0</v>
      </c>
      <c r="R86" s="117"/>
      <c r="S86" s="215">
        <f t="shared" si="21"/>
        <v>0</v>
      </c>
      <c r="T86" s="304">
        <f t="shared" si="22"/>
        <v>0</v>
      </c>
      <c r="U86" s="305"/>
      <c r="V86" s="155">
        <f t="shared" si="23"/>
        <v>0</v>
      </c>
      <c r="W86" s="156">
        <f t="shared" si="24"/>
        <v>0</v>
      </c>
      <c r="X86" s="255"/>
      <c r="Y86" s="185"/>
      <c r="Z86" s="246">
        <f t="shared" si="14"/>
        <v>0</v>
      </c>
      <c r="AA86" s="246">
        <f t="shared" si="15"/>
        <v>0</v>
      </c>
    </row>
    <row r="87" spans="2:27" x14ac:dyDescent="0.2">
      <c r="B87" s="76">
        <v>24</v>
      </c>
      <c r="C87" s="146"/>
      <c r="D87" s="117"/>
      <c r="E87" s="117"/>
      <c r="F87" s="215">
        <f t="shared" si="16"/>
        <v>0</v>
      </c>
      <c r="G87" s="117"/>
      <c r="H87" s="215">
        <f t="shared" si="17"/>
        <v>0</v>
      </c>
      <c r="I87" s="304">
        <f t="shared" si="13"/>
        <v>0</v>
      </c>
      <c r="J87" s="305"/>
      <c r="K87" s="155">
        <f t="shared" si="18"/>
        <v>0</v>
      </c>
      <c r="L87" s="156">
        <f t="shared" si="19"/>
        <v>0</v>
      </c>
      <c r="N87" s="76">
        <v>24</v>
      </c>
      <c r="O87" s="117"/>
      <c r="P87" s="117"/>
      <c r="Q87" s="215">
        <f t="shared" si="20"/>
        <v>0</v>
      </c>
      <c r="R87" s="117"/>
      <c r="S87" s="215">
        <f t="shared" si="21"/>
        <v>0</v>
      </c>
      <c r="T87" s="304">
        <f t="shared" si="22"/>
        <v>0</v>
      </c>
      <c r="U87" s="305"/>
      <c r="V87" s="155">
        <f t="shared" si="23"/>
        <v>0</v>
      </c>
      <c r="W87" s="156">
        <f t="shared" si="24"/>
        <v>0</v>
      </c>
      <c r="X87" s="255"/>
      <c r="Y87" s="185"/>
      <c r="Z87" s="246">
        <f t="shared" si="14"/>
        <v>0</v>
      </c>
      <c r="AA87" s="246">
        <f t="shared" si="15"/>
        <v>0</v>
      </c>
    </row>
    <row r="88" spans="2:27" x14ac:dyDescent="0.2">
      <c r="B88" s="76">
        <v>25</v>
      </c>
      <c r="C88" s="146"/>
      <c r="D88" s="117"/>
      <c r="E88" s="117"/>
      <c r="F88" s="215">
        <f t="shared" si="16"/>
        <v>0</v>
      </c>
      <c r="G88" s="117"/>
      <c r="H88" s="215">
        <f t="shared" si="17"/>
        <v>0</v>
      </c>
      <c r="I88" s="304">
        <f t="shared" si="13"/>
        <v>0</v>
      </c>
      <c r="J88" s="305"/>
      <c r="K88" s="155">
        <f t="shared" si="18"/>
        <v>0</v>
      </c>
      <c r="L88" s="156">
        <f t="shared" si="19"/>
        <v>0</v>
      </c>
      <c r="N88" s="76">
        <v>25</v>
      </c>
      <c r="O88" s="117"/>
      <c r="P88" s="117"/>
      <c r="Q88" s="215">
        <f t="shared" si="20"/>
        <v>0</v>
      </c>
      <c r="R88" s="117"/>
      <c r="S88" s="215">
        <f t="shared" si="21"/>
        <v>0</v>
      </c>
      <c r="T88" s="304">
        <f t="shared" si="22"/>
        <v>0</v>
      </c>
      <c r="U88" s="305"/>
      <c r="V88" s="155">
        <f t="shared" si="23"/>
        <v>0</v>
      </c>
      <c r="W88" s="156">
        <f t="shared" si="24"/>
        <v>0</v>
      </c>
      <c r="X88" s="255"/>
      <c r="Y88" s="185"/>
      <c r="Z88" s="246">
        <f t="shared" si="14"/>
        <v>0</v>
      </c>
      <c r="AA88" s="246">
        <f t="shared" si="15"/>
        <v>0</v>
      </c>
    </row>
    <row r="89" spans="2:27" x14ac:dyDescent="0.2">
      <c r="B89" s="76">
        <v>26</v>
      </c>
      <c r="C89" s="146"/>
      <c r="D89" s="117"/>
      <c r="E89" s="117"/>
      <c r="F89" s="215">
        <f t="shared" si="16"/>
        <v>0</v>
      </c>
      <c r="G89" s="117"/>
      <c r="H89" s="215">
        <f t="shared" si="17"/>
        <v>0</v>
      </c>
      <c r="I89" s="304">
        <f t="shared" si="13"/>
        <v>0</v>
      </c>
      <c r="J89" s="305"/>
      <c r="K89" s="155">
        <f t="shared" si="18"/>
        <v>0</v>
      </c>
      <c r="L89" s="156">
        <f t="shared" si="19"/>
        <v>0</v>
      </c>
      <c r="N89" s="76">
        <v>26</v>
      </c>
      <c r="O89" s="117"/>
      <c r="P89" s="117"/>
      <c r="Q89" s="215">
        <f t="shared" si="20"/>
        <v>0</v>
      </c>
      <c r="R89" s="117"/>
      <c r="S89" s="215">
        <f t="shared" si="21"/>
        <v>0</v>
      </c>
      <c r="T89" s="304">
        <f t="shared" si="22"/>
        <v>0</v>
      </c>
      <c r="U89" s="305"/>
      <c r="V89" s="155">
        <f t="shared" si="23"/>
        <v>0</v>
      </c>
      <c r="W89" s="156">
        <f t="shared" si="24"/>
        <v>0</v>
      </c>
      <c r="X89" s="255"/>
      <c r="Y89" s="185"/>
      <c r="Z89" s="246">
        <f t="shared" si="14"/>
        <v>0</v>
      </c>
      <c r="AA89" s="246">
        <f t="shared" si="15"/>
        <v>0</v>
      </c>
    </row>
    <row r="90" spans="2:27" x14ac:dyDescent="0.2">
      <c r="B90" s="76">
        <v>27</v>
      </c>
      <c r="C90" s="146"/>
      <c r="D90" s="117"/>
      <c r="E90" s="117"/>
      <c r="F90" s="215">
        <f t="shared" si="16"/>
        <v>0</v>
      </c>
      <c r="G90" s="117"/>
      <c r="H90" s="215">
        <f t="shared" si="17"/>
        <v>0</v>
      </c>
      <c r="I90" s="304">
        <f t="shared" si="13"/>
        <v>0</v>
      </c>
      <c r="J90" s="305"/>
      <c r="K90" s="155">
        <f t="shared" si="18"/>
        <v>0</v>
      </c>
      <c r="L90" s="156">
        <f t="shared" si="19"/>
        <v>0</v>
      </c>
      <c r="N90" s="76">
        <v>27</v>
      </c>
      <c r="O90" s="117"/>
      <c r="P90" s="117"/>
      <c r="Q90" s="215">
        <f t="shared" si="20"/>
        <v>0</v>
      </c>
      <c r="R90" s="117"/>
      <c r="S90" s="215">
        <f t="shared" si="21"/>
        <v>0</v>
      </c>
      <c r="T90" s="304">
        <f t="shared" si="22"/>
        <v>0</v>
      </c>
      <c r="U90" s="305"/>
      <c r="V90" s="155">
        <f t="shared" si="23"/>
        <v>0</v>
      </c>
      <c r="W90" s="156">
        <f t="shared" si="24"/>
        <v>0</v>
      </c>
      <c r="X90" s="255"/>
      <c r="Y90" s="185"/>
      <c r="Z90" s="246">
        <f t="shared" si="14"/>
        <v>0</v>
      </c>
      <c r="AA90" s="246">
        <f t="shared" si="15"/>
        <v>0</v>
      </c>
    </row>
    <row r="91" spans="2:27" x14ac:dyDescent="0.2">
      <c r="B91" s="76">
        <v>28</v>
      </c>
      <c r="C91" s="146"/>
      <c r="D91" s="117"/>
      <c r="E91" s="117"/>
      <c r="F91" s="215">
        <f t="shared" si="16"/>
        <v>0</v>
      </c>
      <c r="G91" s="117"/>
      <c r="H91" s="215">
        <f t="shared" si="17"/>
        <v>0</v>
      </c>
      <c r="I91" s="304">
        <f t="shared" si="13"/>
        <v>0</v>
      </c>
      <c r="J91" s="305"/>
      <c r="K91" s="155">
        <f t="shared" si="18"/>
        <v>0</v>
      </c>
      <c r="L91" s="156">
        <f t="shared" si="19"/>
        <v>0</v>
      </c>
      <c r="N91" s="76">
        <v>28</v>
      </c>
      <c r="O91" s="117"/>
      <c r="P91" s="117"/>
      <c r="Q91" s="215">
        <f t="shared" si="20"/>
        <v>0</v>
      </c>
      <c r="R91" s="117"/>
      <c r="S91" s="215">
        <f t="shared" si="21"/>
        <v>0</v>
      </c>
      <c r="T91" s="304">
        <f t="shared" si="22"/>
        <v>0</v>
      </c>
      <c r="U91" s="305"/>
      <c r="V91" s="155">
        <f t="shared" si="23"/>
        <v>0</v>
      </c>
      <c r="W91" s="156">
        <f t="shared" si="24"/>
        <v>0</v>
      </c>
      <c r="X91" s="255"/>
      <c r="Y91" s="185"/>
      <c r="Z91" s="246">
        <f t="shared" si="14"/>
        <v>0</v>
      </c>
      <c r="AA91" s="246">
        <f t="shared" si="15"/>
        <v>0</v>
      </c>
    </row>
    <row r="92" spans="2:27" x14ac:dyDescent="0.2">
      <c r="B92" s="76">
        <v>29</v>
      </c>
      <c r="C92" s="146"/>
      <c r="D92" s="117"/>
      <c r="E92" s="117"/>
      <c r="F92" s="215">
        <f t="shared" si="16"/>
        <v>0</v>
      </c>
      <c r="G92" s="117"/>
      <c r="H92" s="215">
        <f t="shared" si="17"/>
        <v>0</v>
      </c>
      <c r="I92" s="304">
        <f t="shared" si="13"/>
        <v>0</v>
      </c>
      <c r="J92" s="305"/>
      <c r="K92" s="155">
        <f t="shared" si="18"/>
        <v>0</v>
      </c>
      <c r="L92" s="156">
        <f t="shared" si="19"/>
        <v>0</v>
      </c>
      <c r="N92" s="76">
        <v>29</v>
      </c>
      <c r="O92" s="117"/>
      <c r="P92" s="117"/>
      <c r="Q92" s="215">
        <f t="shared" si="20"/>
        <v>0</v>
      </c>
      <c r="R92" s="117"/>
      <c r="S92" s="215">
        <f t="shared" si="21"/>
        <v>0</v>
      </c>
      <c r="T92" s="304">
        <f t="shared" si="22"/>
        <v>0</v>
      </c>
      <c r="U92" s="305"/>
      <c r="V92" s="155">
        <f t="shared" si="23"/>
        <v>0</v>
      </c>
      <c r="W92" s="156">
        <f t="shared" si="24"/>
        <v>0</v>
      </c>
      <c r="X92" s="255"/>
      <c r="Y92" s="185"/>
      <c r="Z92" s="246">
        <f t="shared" si="14"/>
        <v>0</v>
      </c>
      <c r="AA92" s="246">
        <f t="shared" si="15"/>
        <v>0</v>
      </c>
    </row>
    <row r="93" spans="2:27" x14ac:dyDescent="0.2">
      <c r="B93" s="76">
        <v>30</v>
      </c>
      <c r="C93" s="146"/>
      <c r="D93" s="117"/>
      <c r="E93" s="117"/>
      <c r="F93" s="215">
        <f t="shared" si="16"/>
        <v>0</v>
      </c>
      <c r="G93" s="117"/>
      <c r="H93" s="215">
        <f t="shared" si="17"/>
        <v>0</v>
      </c>
      <c r="I93" s="304">
        <f t="shared" si="13"/>
        <v>0</v>
      </c>
      <c r="J93" s="305"/>
      <c r="K93" s="155">
        <f t="shared" si="18"/>
        <v>0</v>
      </c>
      <c r="L93" s="156">
        <f t="shared" si="19"/>
        <v>0</v>
      </c>
      <c r="N93" s="76">
        <v>30</v>
      </c>
      <c r="O93" s="117"/>
      <c r="P93" s="117"/>
      <c r="Q93" s="215">
        <f t="shared" si="20"/>
        <v>0</v>
      </c>
      <c r="R93" s="117"/>
      <c r="S93" s="215">
        <f t="shared" si="21"/>
        <v>0</v>
      </c>
      <c r="T93" s="304">
        <f t="shared" si="22"/>
        <v>0</v>
      </c>
      <c r="U93" s="305"/>
      <c r="V93" s="155">
        <f t="shared" si="23"/>
        <v>0</v>
      </c>
      <c r="W93" s="156">
        <f t="shared" si="24"/>
        <v>0</v>
      </c>
      <c r="X93" s="255"/>
      <c r="Y93" s="185"/>
      <c r="Z93" s="246">
        <f t="shared" si="14"/>
        <v>0</v>
      </c>
      <c r="AA93" s="246">
        <f t="shared" si="15"/>
        <v>0</v>
      </c>
    </row>
    <row r="94" spans="2:27" x14ac:dyDescent="0.2">
      <c r="B94" s="76">
        <v>31</v>
      </c>
      <c r="C94" s="146"/>
      <c r="D94" s="117"/>
      <c r="E94" s="117"/>
      <c r="F94" s="215">
        <f t="shared" si="16"/>
        <v>0</v>
      </c>
      <c r="G94" s="117"/>
      <c r="H94" s="215">
        <f t="shared" si="17"/>
        <v>0</v>
      </c>
      <c r="I94" s="304">
        <f t="shared" si="13"/>
        <v>0</v>
      </c>
      <c r="J94" s="305"/>
      <c r="K94" s="155">
        <f t="shared" si="18"/>
        <v>0</v>
      </c>
      <c r="L94" s="156">
        <f t="shared" si="19"/>
        <v>0</v>
      </c>
      <c r="N94" s="76">
        <v>31</v>
      </c>
      <c r="O94" s="117"/>
      <c r="P94" s="117"/>
      <c r="Q94" s="215">
        <f t="shared" si="20"/>
        <v>0</v>
      </c>
      <c r="R94" s="117"/>
      <c r="S94" s="215">
        <f t="shared" si="21"/>
        <v>0</v>
      </c>
      <c r="T94" s="304">
        <f t="shared" si="22"/>
        <v>0</v>
      </c>
      <c r="U94" s="305"/>
      <c r="V94" s="155">
        <f t="shared" si="23"/>
        <v>0</v>
      </c>
      <c r="W94" s="156">
        <f t="shared" si="24"/>
        <v>0</v>
      </c>
      <c r="X94" s="255"/>
      <c r="Y94" s="185"/>
      <c r="Z94" s="246">
        <f t="shared" si="14"/>
        <v>0</v>
      </c>
      <c r="AA94" s="246">
        <f t="shared" si="15"/>
        <v>0</v>
      </c>
    </row>
    <row r="95" spans="2:27" x14ac:dyDescent="0.2">
      <c r="B95" s="76">
        <v>32</v>
      </c>
      <c r="C95" s="146"/>
      <c r="D95" s="117"/>
      <c r="E95" s="117"/>
      <c r="F95" s="215">
        <f t="shared" si="16"/>
        <v>0</v>
      </c>
      <c r="G95" s="117"/>
      <c r="H95" s="215">
        <f t="shared" si="17"/>
        <v>0</v>
      </c>
      <c r="I95" s="304">
        <f t="shared" si="13"/>
        <v>0</v>
      </c>
      <c r="J95" s="305"/>
      <c r="K95" s="155">
        <f t="shared" si="18"/>
        <v>0</v>
      </c>
      <c r="L95" s="156">
        <f t="shared" si="19"/>
        <v>0</v>
      </c>
      <c r="N95" s="76">
        <v>32</v>
      </c>
      <c r="O95" s="117"/>
      <c r="P95" s="117"/>
      <c r="Q95" s="215">
        <f t="shared" si="20"/>
        <v>0</v>
      </c>
      <c r="R95" s="117"/>
      <c r="S95" s="215">
        <f t="shared" si="21"/>
        <v>0</v>
      </c>
      <c r="T95" s="304">
        <f t="shared" si="22"/>
        <v>0</v>
      </c>
      <c r="U95" s="305"/>
      <c r="V95" s="155">
        <f t="shared" si="23"/>
        <v>0</v>
      </c>
      <c r="W95" s="156">
        <f t="shared" si="24"/>
        <v>0</v>
      </c>
      <c r="X95" s="255"/>
      <c r="Y95" s="185"/>
      <c r="Z95" s="246">
        <f t="shared" si="14"/>
        <v>0</v>
      </c>
      <c r="AA95" s="246">
        <f t="shared" si="15"/>
        <v>0</v>
      </c>
    </row>
    <row r="96" spans="2:27" x14ac:dyDescent="0.2">
      <c r="B96" s="76">
        <v>33</v>
      </c>
      <c r="C96" s="146"/>
      <c r="D96" s="117"/>
      <c r="E96" s="117"/>
      <c r="F96" s="215">
        <f t="shared" si="16"/>
        <v>0</v>
      </c>
      <c r="G96" s="117"/>
      <c r="H96" s="215">
        <f t="shared" si="17"/>
        <v>0</v>
      </c>
      <c r="I96" s="304">
        <f t="shared" si="13"/>
        <v>0</v>
      </c>
      <c r="J96" s="305"/>
      <c r="K96" s="155">
        <f t="shared" si="18"/>
        <v>0</v>
      </c>
      <c r="L96" s="156">
        <f t="shared" si="19"/>
        <v>0</v>
      </c>
      <c r="N96" s="76">
        <v>33</v>
      </c>
      <c r="O96" s="117"/>
      <c r="P96" s="117"/>
      <c r="Q96" s="215">
        <f t="shared" si="20"/>
        <v>0</v>
      </c>
      <c r="R96" s="117"/>
      <c r="S96" s="215">
        <f t="shared" si="21"/>
        <v>0</v>
      </c>
      <c r="T96" s="304">
        <f t="shared" si="22"/>
        <v>0</v>
      </c>
      <c r="U96" s="305"/>
      <c r="V96" s="155">
        <f t="shared" si="23"/>
        <v>0</v>
      </c>
      <c r="W96" s="156">
        <f t="shared" si="24"/>
        <v>0</v>
      </c>
      <c r="X96" s="255"/>
      <c r="Y96" s="185"/>
      <c r="Z96" s="246">
        <f t="shared" si="14"/>
        <v>0</v>
      </c>
      <c r="AA96" s="246">
        <f t="shared" si="15"/>
        <v>0</v>
      </c>
    </row>
    <row r="97" spans="2:27" x14ac:dyDescent="0.2">
      <c r="B97" s="76">
        <v>34</v>
      </c>
      <c r="C97" s="146"/>
      <c r="D97" s="117"/>
      <c r="E97" s="117"/>
      <c r="F97" s="215">
        <f t="shared" si="16"/>
        <v>0</v>
      </c>
      <c r="G97" s="117"/>
      <c r="H97" s="215">
        <f t="shared" si="17"/>
        <v>0</v>
      </c>
      <c r="I97" s="304">
        <f t="shared" si="13"/>
        <v>0</v>
      </c>
      <c r="J97" s="305"/>
      <c r="K97" s="155">
        <f t="shared" si="18"/>
        <v>0</v>
      </c>
      <c r="L97" s="156">
        <f t="shared" si="19"/>
        <v>0</v>
      </c>
      <c r="N97" s="76">
        <v>34</v>
      </c>
      <c r="O97" s="117"/>
      <c r="P97" s="117"/>
      <c r="Q97" s="215">
        <f t="shared" si="20"/>
        <v>0</v>
      </c>
      <c r="R97" s="117"/>
      <c r="S97" s="215">
        <f t="shared" si="21"/>
        <v>0</v>
      </c>
      <c r="T97" s="304">
        <f t="shared" si="22"/>
        <v>0</v>
      </c>
      <c r="U97" s="305"/>
      <c r="V97" s="155">
        <f t="shared" si="23"/>
        <v>0</v>
      </c>
      <c r="W97" s="156">
        <f t="shared" si="24"/>
        <v>0</v>
      </c>
      <c r="X97" s="255"/>
      <c r="Y97" s="185"/>
      <c r="Z97" s="246">
        <f t="shared" si="14"/>
        <v>0</v>
      </c>
      <c r="AA97" s="246">
        <f t="shared" si="15"/>
        <v>0</v>
      </c>
    </row>
    <row r="98" spans="2:27" x14ac:dyDescent="0.2">
      <c r="B98" s="76">
        <v>35</v>
      </c>
      <c r="C98" s="146"/>
      <c r="D98" s="117"/>
      <c r="E98" s="117"/>
      <c r="F98" s="215">
        <f t="shared" si="16"/>
        <v>0</v>
      </c>
      <c r="G98" s="117"/>
      <c r="H98" s="215">
        <f t="shared" si="17"/>
        <v>0</v>
      </c>
      <c r="I98" s="304">
        <f t="shared" si="13"/>
        <v>0</v>
      </c>
      <c r="J98" s="305"/>
      <c r="K98" s="155">
        <f t="shared" si="18"/>
        <v>0</v>
      </c>
      <c r="L98" s="156">
        <f t="shared" si="19"/>
        <v>0</v>
      </c>
      <c r="N98" s="76">
        <v>35</v>
      </c>
      <c r="O98" s="117"/>
      <c r="P98" s="117"/>
      <c r="Q98" s="215">
        <f t="shared" si="20"/>
        <v>0</v>
      </c>
      <c r="R98" s="117"/>
      <c r="S98" s="215">
        <f t="shared" si="21"/>
        <v>0</v>
      </c>
      <c r="T98" s="304">
        <f t="shared" si="22"/>
        <v>0</v>
      </c>
      <c r="U98" s="305"/>
      <c r="V98" s="155">
        <f t="shared" si="23"/>
        <v>0</v>
      </c>
      <c r="W98" s="156">
        <f t="shared" si="24"/>
        <v>0</v>
      </c>
      <c r="X98" s="255"/>
      <c r="Y98" s="185"/>
      <c r="Z98" s="246">
        <f t="shared" si="14"/>
        <v>0</v>
      </c>
      <c r="AA98" s="246">
        <f t="shared" si="15"/>
        <v>0</v>
      </c>
    </row>
    <row r="99" spans="2:27" x14ac:dyDescent="0.2">
      <c r="B99" s="76">
        <v>36</v>
      </c>
      <c r="C99" s="146"/>
      <c r="D99" s="117"/>
      <c r="E99" s="117"/>
      <c r="F99" s="215">
        <f t="shared" si="16"/>
        <v>0</v>
      </c>
      <c r="G99" s="117"/>
      <c r="H99" s="215">
        <f>F99-G99</f>
        <v>0</v>
      </c>
      <c r="I99" s="304">
        <f t="shared" si="13"/>
        <v>0</v>
      </c>
      <c r="J99" s="305"/>
      <c r="K99" s="155">
        <f t="shared" si="18"/>
        <v>0</v>
      </c>
      <c r="L99" s="156">
        <f t="shared" si="19"/>
        <v>0</v>
      </c>
      <c r="N99" s="76">
        <v>36</v>
      </c>
      <c r="O99" s="117"/>
      <c r="P99" s="117"/>
      <c r="Q99" s="215">
        <f t="shared" si="20"/>
        <v>0</v>
      </c>
      <c r="R99" s="117"/>
      <c r="S99" s="215">
        <f>Q99-R99</f>
        <v>0</v>
      </c>
      <c r="T99" s="304">
        <f t="shared" si="22"/>
        <v>0</v>
      </c>
      <c r="U99" s="305"/>
      <c r="V99" s="155">
        <f t="shared" si="23"/>
        <v>0</v>
      </c>
      <c r="W99" s="156">
        <f t="shared" si="24"/>
        <v>0</v>
      </c>
      <c r="X99" s="255"/>
      <c r="Y99" s="185"/>
      <c r="Z99" s="246">
        <f t="shared" si="14"/>
        <v>0</v>
      </c>
      <c r="AA99" s="246">
        <f t="shared" si="15"/>
        <v>0</v>
      </c>
    </row>
    <row r="100" spans="2:27" x14ac:dyDescent="0.2">
      <c r="B100" s="76">
        <v>37</v>
      </c>
      <c r="C100" s="146"/>
      <c r="D100" s="117"/>
      <c r="E100" s="117"/>
      <c r="F100" s="215">
        <f t="shared" si="16"/>
        <v>0</v>
      </c>
      <c r="G100" s="117"/>
      <c r="H100" s="215">
        <f t="shared" ref="H100:H107" si="25">F100-G100</f>
        <v>0</v>
      </c>
      <c r="I100" s="304">
        <f t="shared" si="13"/>
        <v>0</v>
      </c>
      <c r="J100" s="305"/>
      <c r="K100" s="155">
        <f t="shared" si="18"/>
        <v>0</v>
      </c>
      <c r="L100" s="156">
        <f t="shared" si="19"/>
        <v>0</v>
      </c>
      <c r="N100" s="76">
        <v>37</v>
      </c>
      <c r="O100" s="117"/>
      <c r="P100" s="117"/>
      <c r="Q100" s="215">
        <f t="shared" si="20"/>
        <v>0</v>
      </c>
      <c r="R100" s="117"/>
      <c r="S100" s="215">
        <f t="shared" ref="S100:S107" si="26">Q100-R100</f>
        <v>0</v>
      </c>
      <c r="T100" s="304">
        <f t="shared" si="22"/>
        <v>0</v>
      </c>
      <c r="U100" s="305"/>
      <c r="V100" s="155">
        <f t="shared" si="23"/>
        <v>0</v>
      </c>
      <c r="W100" s="156">
        <f t="shared" si="24"/>
        <v>0</v>
      </c>
      <c r="X100" s="255"/>
      <c r="Y100" s="185"/>
      <c r="Z100" s="246">
        <f t="shared" si="14"/>
        <v>0</v>
      </c>
      <c r="AA100" s="246">
        <f t="shared" si="15"/>
        <v>0</v>
      </c>
    </row>
    <row r="101" spans="2:27" x14ac:dyDescent="0.2">
      <c r="B101" s="76">
        <v>38</v>
      </c>
      <c r="C101" s="146"/>
      <c r="D101" s="117"/>
      <c r="E101" s="117"/>
      <c r="F101" s="215">
        <f t="shared" si="16"/>
        <v>0</v>
      </c>
      <c r="G101" s="117"/>
      <c r="H101" s="215">
        <f t="shared" si="25"/>
        <v>0</v>
      </c>
      <c r="I101" s="304">
        <f t="shared" si="13"/>
        <v>0</v>
      </c>
      <c r="J101" s="305"/>
      <c r="K101" s="155">
        <f t="shared" si="18"/>
        <v>0</v>
      </c>
      <c r="L101" s="156">
        <f t="shared" si="19"/>
        <v>0</v>
      </c>
      <c r="N101" s="76">
        <v>38</v>
      </c>
      <c r="O101" s="117"/>
      <c r="P101" s="117"/>
      <c r="Q101" s="215">
        <f t="shared" si="20"/>
        <v>0</v>
      </c>
      <c r="R101" s="117"/>
      <c r="S101" s="215">
        <f t="shared" si="26"/>
        <v>0</v>
      </c>
      <c r="T101" s="304">
        <f t="shared" si="22"/>
        <v>0</v>
      </c>
      <c r="U101" s="305"/>
      <c r="V101" s="155">
        <f t="shared" si="23"/>
        <v>0</v>
      </c>
      <c r="W101" s="156">
        <f t="shared" si="24"/>
        <v>0</v>
      </c>
      <c r="X101" s="255"/>
      <c r="Y101" s="185"/>
      <c r="Z101" s="246">
        <f t="shared" si="14"/>
        <v>0</v>
      </c>
      <c r="AA101" s="246">
        <f t="shared" si="15"/>
        <v>0</v>
      </c>
    </row>
    <row r="102" spans="2:27" x14ac:dyDescent="0.2">
      <c r="B102" s="76">
        <v>39</v>
      </c>
      <c r="C102" s="146"/>
      <c r="D102" s="117"/>
      <c r="E102" s="117"/>
      <c r="F102" s="215">
        <f t="shared" si="16"/>
        <v>0</v>
      </c>
      <c r="G102" s="117"/>
      <c r="H102" s="215">
        <f t="shared" si="25"/>
        <v>0</v>
      </c>
      <c r="I102" s="304">
        <f t="shared" si="13"/>
        <v>0</v>
      </c>
      <c r="J102" s="305"/>
      <c r="K102" s="155">
        <f t="shared" si="18"/>
        <v>0</v>
      </c>
      <c r="L102" s="156">
        <f t="shared" si="19"/>
        <v>0</v>
      </c>
      <c r="N102" s="76">
        <v>39</v>
      </c>
      <c r="O102" s="117"/>
      <c r="P102" s="117"/>
      <c r="Q102" s="215">
        <f t="shared" si="20"/>
        <v>0</v>
      </c>
      <c r="R102" s="117"/>
      <c r="S102" s="215">
        <f t="shared" si="26"/>
        <v>0</v>
      </c>
      <c r="T102" s="304">
        <f t="shared" si="22"/>
        <v>0</v>
      </c>
      <c r="U102" s="305"/>
      <c r="V102" s="155">
        <f t="shared" si="23"/>
        <v>0</v>
      </c>
      <c r="W102" s="156">
        <f t="shared" si="24"/>
        <v>0</v>
      </c>
      <c r="X102" s="255"/>
      <c r="Y102" s="185"/>
      <c r="Z102" s="246">
        <f t="shared" si="14"/>
        <v>0</v>
      </c>
      <c r="AA102" s="246">
        <f t="shared" si="15"/>
        <v>0</v>
      </c>
    </row>
    <row r="103" spans="2:27" x14ac:dyDescent="0.2">
      <c r="B103" s="76">
        <v>40</v>
      </c>
      <c r="C103" s="146"/>
      <c r="D103" s="117"/>
      <c r="E103" s="117"/>
      <c r="F103" s="215">
        <f t="shared" si="16"/>
        <v>0</v>
      </c>
      <c r="G103" s="117"/>
      <c r="H103" s="215">
        <f t="shared" si="25"/>
        <v>0</v>
      </c>
      <c r="I103" s="304">
        <f t="shared" si="13"/>
        <v>0</v>
      </c>
      <c r="J103" s="305"/>
      <c r="K103" s="155">
        <f t="shared" si="18"/>
        <v>0</v>
      </c>
      <c r="L103" s="156">
        <f t="shared" si="19"/>
        <v>0</v>
      </c>
      <c r="N103" s="76">
        <v>40</v>
      </c>
      <c r="O103" s="117"/>
      <c r="P103" s="117"/>
      <c r="Q103" s="215">
        <f t="shared" si="20"/>
        <v>0</v>
      </c>
      <c r="R103" s="117"/>
      <c r="S103" s="215">
        <f t="shared" si="26"/>
        <v>0</v>
      </c>
      <c r="T103" s="304">
        <f t="shared" si="22"/>
        <v>0</v>
      </c>
      <c r="U103" s="305"/>
      <c r="V103" s="155">
        <f t="shared" si="23"/>
        <v>0</v>
      </c>
      <c r="W103" s="156">
        <f t="shared" si="24"/>
        <v>0</v>
      </c>
      <c r="X103" s="255"/>
      <c r="Y103" s="185"/>
      <c r="Z103" s="246">
        <f t="shared" si="14"/>
        <v>0</v>
      </c>
      <c r="AA103" s="246">
        <f t="shared" si="15"/>
        <v>0</v>
      </c>
    </row>
    <row r="104" spans="2:27" x14ac:dyDescent="0.2">
      <c r="B104" s="76">
        <v>41</v>
      </c>
      <c r="C104" s="146"/>
      <c r="D104" s="117"/>
      <c r="E104" s="117"/>
      <c r="F104" s="215">
        <f t="shared" si="16"/>
        <v>0</v>
      </c>
      <c r="G104" s="117"/>
      <c r="H104" s="215">
        <f t="shared" si="25"/>
        <v>0</v>
      </c>
      <c r="I104" s="304">
        <f t="shared" si="13"/>
        <v>0</v>
      </c>
      <c r="J104" s="305"/>
      <c r="K104" s="155">
        <f t="shared" si="18"/>
        <v>0</v>
      </c>
      <c r="L104" s="156">
        <f t="shared" si="19"/>
        <v>0</v>
      </c>
      <c r="N104" s="76">
        <v>41</v>
      </c>
      <c r="O104" s="117"/>
      <c r="P104" s="117"/>
      <c r="Q104" s="215">
        <f t="shared" si="20"/>
        <v>0</v>
      </c>
      <c r="R104" s="117"/>
      <c r="S104" s="215">
        <f t="shared" si="26"/>
        <v>0</v>
      </c>
      <c r="T104" s="304">
        <f t="shared" si="22"/>
        <v>0</v>
      </c>
      <c r="U104" s="305"/>
      <c r="V104" s="155">
        <f t="shared" si="23"/>
        <v>0</v>
      </c>
      <c r="W104" s="156">
        <f t="shared" si="24"/>
        <v>0</v>
      </c>
      <c r="X104" s="255"/>
      <c r="Y104" s="185"/>
      <c r="Z104" s="246">
        <f t="shared" si="14"/>
        <v>0</v>
      </c>
      <c r="AA104" s="246">
        <f t="shared" si="15"/>
        <v>0</v>
      </c>
    </row>
    <row r="105" spans="2:27" x14ac:dyDescent="0.2">
      <c r="B105" s="76">
        <v>42</v>
      </c>
      <c r="C105" s="146"/>
      <c r="D105" s="117"/>
      <c r="E105" s="117"/>
      <c r="F105" s="215">
        <f t="shared" si="16"/>
        <v>0</v>
      </c>
      <c r="G105" s="117"/>
      <c r="H105" s="215">
        <f t="shared" si="25"/>
        <v>0</v>
      </c>
      <c r="I105" s="304">
        <f t="shared" si="13"/>
        <v>0</v>
      </c>
      <c r="J105" s="305"/>
      <c r="K105" s="155">
        <f t="shared" si="18"/>
        <v>0</v>
      </c>
      <c r="L105" s="156">
        <f t="shared" si="19"/>
        <v>0</v>
      </c>
      <c r="N105" s="76">
        <v>42</v>
      </c>
      <c r="O105" s="117"/>
      <c r="P105" s="117"/>
      <c r="Q105" s="215">
        <f t="shared" si="20"/>
        <v>0</v>
      </c>
      <c r="R105" s="117"/>
      <c r="S105" s="215">
        <f t="shared" si="26"/>
        <v>0</v>
      </c>
      <c r="T105" s="304">
        <f t="shared" si="22"/>
        <v>0</v>
      </c>
      <c r="U105" s="305"/>
      <c r="V105" s="155">
        <f t="shared" si="23"/>
        <v>0</v>
      </c>
      <c r="W105" s="156">
        <f t="shared" si="24"/>
        <v>0</v>
      </c>
      <c r="X105" s="255"/>
      <c r="Y105" s="185"/>
      <c r="Z105" s="246">
        <f t="shared" si="14"/>
        <v>0</v>
      </c>
      <c r="AA105" s="246">
        <f t="shared" si="15"/>
        <v>0</v>
      </c>
    </row>
    <row r="106" spans="2:27" x14ac:dyDescent="0.2">
      <c r="B106" s="76">
        <v>43</v>
      </c>
      <c r="C106" s="146"/>
      <c r="D106" s="117"/>
      <c r="E106" s="117"/>
      <c r="F106" s="215">
        <f t="shared" si="16"/>
        <v>0</v>
      </c>
      <c r="G106" s="117"/>
      <c r="H106" s="215">
        <f t="shared" si="25"/>
        <v>0</v>
      </c>
      <c r="I106" s="304">
        <f t="shared" si="13"/>
        <v>0</v>
      </c>
      <c r="J106" s="305"/>
      <c r="K106" s="155">
        <f t="shared" si="18"/>
        <v>0</v>
      </c>
      <c r="L106" s="156">
        <f t="shared" si="19"/>
        <v>0</v>
      </c>
      <c r="N106" s="76">
        <v>43</v>
      </c>
      <c r="O106" s="117"/>
      <c r="P106" s="117"/>
      <c r="Q106" s="215">
        <f t="shared" si="20"/>
        <v>0</v>
      </c>
      <c r="R106" s="117"/>
      <c r="S106" s="215">
        <f t="shared" si="26"/>
        <v>0</v>
      </c>
      <c r="T106" s="304">
        <f t="shared" si="22"/>
        <v>0</v>
      </c>
      <c r="U106" s="305"/>
      <c r="V106" s="155">
        <f t="shared" si="23"/>
        <v>0</v>
      </c>
      <c r="W106" s="156">
        <f t="shared" si="24"/>
        <v>0</v>
      </c>
      <c r="X106" s="255"/>
      <c r="Y106" s="185"/>
      <c r="Z106" s="246">
        <f t="shared" si="14"/>
        <v>0</v>
      </c>
      <c r="AA106" s="246">
        <f t="shared" si="15"/>
        <v>0</v>
      </c>
    </row>
    <row r="107" spans="2:27" x14ac:dyDescent="0.2">
      <c r="B107" s="87">
        <v>44</v>
      </c>
      <c r="C107" s="147"/>
      <c r="D107" s="118"/>
      <c r="E107" s="118"/>
      <c r="F107" s="216">
        <f t="shared" si="16"/>
        <v>0</v>
      </c>
      <c r="G107" s="118"/>
      <c r="H107" s="216">
        <f t="shared" si="25"/>
        <v>0</v>
      </c>
      <c r="I107" s="306">
        <f t="shared" si="13"/>
        <v>0</v>
      </c>
      <c r="J107" s="307"/>
      <c r="K107" s="160">
        <f t="shared" si="18"/>
        <v>0</v>
      </c>
      <c r="L107" s="161">
        <f t="shared" si="19"/>
        <v>0</v>
      </c>
      <c r="N107" s="87">
        <v>44</v>
      </c>
      <c r="O107" s="118"/>
      <c r="P107" s="118"/>
      <c r="Q107" s="216">
        <f t="shared" si="20"/>
        <v>0</v>
      </c>
      <c r="R107" s="118"/>
      <c r="S107" s="216">
        <f t="shared" si="26"/>
        <v>0</v>
      </c>
      <c r="T107" s="306">
        <f t="shared" si="22"/>
        <v>0</v>
      </c>
      <c r="U107" s="307"/>
      <c r="V107" s="155">
        <f>S107*C107</f>
        <v>0</v>
      </c>
      <c r="W107" s="156">
        <f t="shared" si="24"/>
        <v>0</v>
      </c>
      <c r="X107" s="255"/>
      <c r="Y107" s="248"/>
      <c r="Z107" s="247">
        <f t="shared" si="14"/>
        <v>0</v>
      </c>
      <c r="AA107" s="247">
        <f t="shared" si="15"/>
        <v>0</v>
      </c>
    </row>
    <row r="108" spans="2:27" ht="18" customHeight="1" thickBot="1" x14ac:dyDescent="0.3">
      <c r="B108" s="91" t="s">
        <v>158</v>
      </c>
      <c r="C108" s="148"/>
      <c r="D108" s="88"/>
      <c r="E108" s="89"/>
      <c r="F108" s="88"/>
      <c r="G108" s="88"/>
      <c r="H108" s="242">
        <f>SUM(K64:K107)</f>
        <v>0</v>
      </c>
      <c r="I108" s="302">
        <f>SUM(L64:L107)</f>
        <v>0</v>
      </c>
      <c r="J108" s="303"/>
      <c r="K108" s="157"/>
      <c r="L108" s="158"/>
      <c r="N108" s="91" t="s">
        <v>158</v>
      </c>
      <c r="O108" s="88"/>
      <c r="P108" s="89"/>
      <c r="Q108" s="88"/>
      <c r="R108" s="88"/>
      <c r="S108" s="242">
        <f>SUM(V64:V107)</f>
        <v>0</v>
      </c>
      <c r="T108" s="302">
        <f>SUM(W64:W107)</f>
        <v>0</v>
      </c>
      <c r="U108" s="303"/>
      <c r="V108" s="157"/>
      <c r="W108" s="158"/>
      <c r="X108" s="255"/>
      <c r="Y108" s="315" t="s">
        <v>148</v>
      </c>
      <c r="Z108" s="316"/>
      <c r="AA108" s="158">
        <f>SUM(AA64:AA107)</f>
        <v>0</v>
      </c>
    </row>
    <row r="109" spans="2:27" x14ac:dyDescent="0.2">
      <c r="U109" s="119"/>
      <c r="V109" s="119"/>
      <c r="W109" s="119"/>
    </row>
    <row r="111" spans="2:27" ht="2.25" customHeight="1" x14ac:dyDescent="0.2"/>
    <row r="112" spans="2:27" ht="2.25" customHeight="1" x14ac:dyDescent="0.2"/>
    <row r="113" spans="1:2" ht="2.25" customHeight="1" x14ac:dyDescent="0.2"/>
    <row r="114" spans="1:2" ht="2.25" customHeight="1" x14ac:dyDescent="0.2"/>
    <row r="115" spans="1:2" ht="2.25" customHeight="1" x14ac:dyDescent="0.2"/>
    <row r="116" spans="1:2" x14ac:dyDescent="0.2">
      <c r="A116" s="119">
        <v>1</v>
      </c>
      <c r="B116" s="100" t="s">
        <v>105</v>
      </c>
    </row>
    <row r="117" spans="1:2" x14ac:dyDescent="0.2">
      <c r="A117" s="119">
        <v>2</v>
      </c>
      <c r="B117" s="100" t="s">
        <v>106</v>
      </c>
    </row>
  </sheetData>
  <sheetProtection algorithmName="SHA-512" hashValue="Gd5Gw17nUoZ8PJqDUCAsABGheCYomI8KcefBCvQGol51ZiAa2ueCGfvKE6C9XZMwFc9e8OZvN1gZm0TuHUY1hw==" saltValue="BzoGaPTPm4Kla9WOZGZ8cQ==" spinCount="100000" sheet="1" objects="1" scenarios="1"/>
  <mergeCells count="190">
    <mergeCell ref="Y108:Z108"/>
    <mergeCell ref="I7:J7"/>
    <mergeCell ref="T7:U7"/>
    <mergeCell ref="I8:J8"/>
    <mergeCell ref="T8:U8"/>
    <mergeCell ref="I11:J11"/>
    <mergeCell ref="T11:U11"/>
    <mergeCell ref="I12:J12"/>
    <mergeCell ref="T12:U12"/>
    <mergeCell ref="I9:J9"/>
    <mergeCell ref="T9:U9"/>
    <mergeCell ref="I10:J10"/>
    <mergeCell ref="T10:U10"/>
    <mergeCell ref="I15:J15"/>
    <mergeCell ref="T15:U15"/>
    <mergeCell ref="I16:J16"/>
    <mergeCell ref="T16:U16"/>
    <mergeCell ref="I13:J13"/>
    <mergeCell ref="T13:U13"/>
    <mergeCell ref="I14:J14"/>
    <mergeCell ref="T14:U14"/>
    <mergeCell ref="I19:J19"/>
    <mergeCell ref="T19:U19"/>
    <mergeCell ref="I20:J20"/>
    <mergeCell ref="T20:U20"/>
    <mergeCell ref="I17:J17"/>
    <mergeCell ref="T17:U17"/>
    <mergeCell ref="I18:J18"/>
    <mergeCell ref="T18:U18"/>
    <mergeCell ref="I23:J23"/>
    <mergeCell ref="T23:U23"/>
    <mergeCell ref="I24:J24"/>
    <mergeCell ref="T24:U24"/>
    <mergeCell ref="I21:J21"/>
    <mergeCell ref="T21:U21"/>
    <mergeCell ref="I22:J22"/>
    <mergeCell ref="T22:U22"/>
    <mergeCell ref="I27:J27"/>
    <mergeCell ref="T27:U27"/>
    <mergeCell ref="I28:J28"/>
    <mergeCell ref="T28:U28"/>
    <mergeCell ref="I25:J25"/>
    <mergeCell ref="T25:U25"/>
    <mergeCell ref="I26:J26"/>
    <mergeCell ref="T26:U26"/>
    <mergeCell ref="I31:J31"/>
    <mergeCell ref="T31:U31"/>
    <mergeCell ref="I32:J32"/>
    <mergeCell ref="T32:U32"/>
    <mergeCell ref="I29:J29"/>
    <mergeCell ref="T29:U29"/>
    <mergeCell ref="I30:J30"/>
    <mergeCell ref="T30:U30"/>
    <mergeCell ref="I35:J35"/>
    <mergeCell ref="T35:U35"/>
    <mergeCell ref="I36:J36"/>
    <mergeCell ref="T36:U36"/>
    <mergeCell ref="I33:J33"/>
    <mergeCell ref="T33:U33"/>
    <mergeCell ref="I34:J34"/>
    <mergeCell ref="T34:U34"/>
    <mergeCell ref="I39:J39"/>
    <mergeCell ref="T39:U39"/>
    <mergeCell ref="I40:J40"/>
    <mergeCell ref="T40:U40"/>
    <mergeCell ref="I37:J37"/>
    <mergeCell ref="T37:U37"/>
    <mergeCell ref="I38:J38"/>
    <mergeCell ref="T38:U38"/>
    <mergeCell ref="I43:J43"/>
    <mergeCell ref="T43:U43"/>
    <mergeCell ref="I44:J44"/>
    <mergeCell ref="T44:U44"/>
    <mergeCell ref="I41:J41"/>
    <mergeCell ref="T41:U41"/>
    <mergeCell ref="I42:J42"/>
    <mergeCell ref="T42:U42"/>
    <mergeCell ref="I47:J47"/>
    <mergeCell ref="T47:U47"/>
    <mergeCell ref="I48:J48"/>
    <mergeCell ref="T48:U48"/>
    <mergeCell ref="I45:J45"/>
    <mergeCell ref="T45:U45"/>
    <mergeCell ref="I46:J46"/>
    <mergeCell ref="T46:U46"/>
    <mergeCell ref="I51:J51"/>
    <mergeCell ref="T51:U51"/>
    <mergeCell ref="I52:J52"/>
    <mergeCell ref="T52:U52"/>
    <mergeCell ref="I49:J49"/>
    <mergeCell ref="T49:U49"/>
    <mergeCell ref="I50:J50"/>
    <mergeCell ref="T50:U50"/>
    <mergeCell ref="I63:J63"/>
    <mergeCell ref="T63:U63"/>
    <mergeCell ref="I64:J64"/>
    <mergeCell ref="T64:U64"/>
    <mergeCell ref="I53:J53"/>
    <mergeCell ref="T53:U53"/>
    <mergeCell ref="I62:J62"/>
    <mergeCell ref="T62:U62"/>
    <mergeCell ref="I67:J67"/>
    <mergeCell ref="T67:U67"/>
    <mergeCell ref="I68:J68"/>
    <mergeCell ref="T68:U68"/>
    <mergeCell ref="I65:J65"/>
    <mergeCell ref="T65:U65"/>
    <mergeCell ref="I66:J66"/>
    <mergeCell ref="T66:U66"/>
    <mergeCell ref="I71:J71"/>
    <mergeCell ref="T71:U71"/>
    <mergeCell ref="I72:J72"/>
    <mergeCell ref="T72:U72"/>
    <mergeCell ref="I69:J69"/>
    <mergeCell ref="T69:U69"/>
    <mergeCell ref="I70:J70"/>
    <mergeCell ref="T70:U70"/>
    <mergeCell ref="I75:J75"/>
    <mergeCell ref="T75:U75"/>
    <mergeCell ref="I76:J76"/>
    <mergeCell ref="T76:U76"/>
    <mergeCell ref="I73:J73"/>
    <mergeCell ref="T73:U73"/>
    <mergeCell ref="I74:J74"/>
    <mergeCell ref="T74:U74"/>
    <mergeCell ref="I79:J79"/>
    <mergeCell ref="T79:U79"/>
    <mergeCell ref="I80:J80"/>
    <mergeCell ref="T80:U80"/>
    <mergeCell ref="I77:J77"/>
    <mergeCell ref="T77:U77"/>
    <mergeCell ref="I78:J78"/>
    <mergeCell ref="T78:U78"/>
    <mergeCell ref="I83:J83"/>
    <mergeCell ref="T83:U83"/>
    <mergeCell ref="I84:J84"/>
    <mergeCell ref="T84:U84"/>
    <mergeCell ref="I81:J81"/>
    <mergeCell ref="T81:U81"/>
    <mergeCell ref="I82:J82"/>
    <mergeCell ref="T82:U82"/>
    <mergeCell ref="I87:J87"/>
    <mergeCell ref="T87:U87"/>
    <mergeCell ref="I88:J88"/>
    <mergeCell ref="T88:U88"/>
    <mergeCell ref="I85:J85"/>
    <mergeCell ref="T85:U85"/>
    <mergeCell ref="I86:J86"/>
    <mergeCell ref="T86:U86"/>
    <mergeCell ref="I91:J91"/>
    <mergeCell ref="T91:U91"/>
    <mergeCell ref="I92:J92"/>
    <mergeCell ref="T92:U92"/>
    <mergeCell ref="I89:J89"/>
    <mergeCell ref="T89:U89"/>
    <mergeCell ref="I90:J90"/>
    <mergeCell ref="T90:U90"/>
    <mergeCell ref="T93:U93"/>
    <mergeCell ref="I94:J94"/>
    <mergeCell ref="T94:U94"/>
    <mergeCell ref="I99:J99"/>
    <mergeCell ref="T99:U99"/>
    <mergeCell ref="I97:J97"/>
    <mergeCell ref="T97:U97"/>
    <mergeCell ref="I98:J98"/>
    <mergeCell ref="T98:U98"/>
    <mergeCell ref="B56:D56"/>
    <mergeCell ref="I108:J108"/>
    <mergeCell ref="T108:U108"/>
    <mergeCell ref="I105:J105"/>
    <mergeCell ref="T105:U105"/>
    <mergeCell ref="I106:J106"/>
    <mergeCell ref="T106:U106"/>
    <mergeCell ref="I100:J100"/>
    <mergeCell ref="T100:U100"/>
    <mergeCell ref="I103:J103"/>
    <mergeCell ref="T103:U103"/>
    <mergeCell ref="I104:J104"/>
    <mergeCell ref="T104:U104"/>
    <mergeCell ref="I101:J101"/>
    <mergeCell ref="T101:U101"/>
    <mergeCell ref="I102:J102"/>
    <mergeCell ref="T102:U102"/>
    <mergeCell ref="I107:J107"/>
    <mergeCell ref="T107:U107"/>
    <mergeCell ref="I95:J95"/>
    <mergeCell ref="T95:U95"/>
    <mergeCell ref="I96:J96"/>
    <mergeCell ref="T96:U96"/>
    <mergeCell ref="I93:J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pageOrder="overThenDown" orientation="landscape" r:id="rId1"/>
  <headerFooter>
    <oddFooter>&amp;L&amp;"Arial,Standard"&amp;10Ministerium für Ernährung, Ländlichen Raum und Verbraucherschutz&amp;R&amp;"Arial,Standard"&amp;10FAKT II G2 - Version 8.2, 18.02.2026</oddFooter>
  </headerFooter>
  <rowBreaks count="1" manualBreakCount="1">
    <brk id="54" max="16383" man="1"/>
  </rowBreaks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print="0" autoLine="0" autoPict="0">
                <anchor moveWithCells="1">
                  <from>
                    <xdr:col>0</xdr:col>
                    <xdr:colOff>190500</xdr:colOff>
                    <xdr:row>57</xdr:row>
                    <xdr:rowOff>0</xdr:rowOff>
                  </from>
                  <to>
                    <xdr:col>5</xdr:col>
                    <xdr:colOff>276225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U73"/>
  <sheetViews>
    <sheetView showGridLines="0" zoomScaleNormal="100" zoomScaleSheetLayoutView="115" workbookViewId="0"/>
  </sheetViews>
  <sheetFormatPr baseColWidth="10" defaultColWidth="11.42578125" defaultRowHeight="12.75" x14ac:dyDescent="0.25"/>
  <cols>
    <col min="1" max="1" width="1.5703125" style="9" customWidth="1"/>
    <col min="2" max="2" width="4" style="123" customWidth="1"/>
    <col min="3" max="3" width="6.7109375" style="9" customWidth="1"/>
    <col min="4" max="4" width="6.5703125" style="9" customWidth="1"/>
    <col min="5" max="5" width="5.42578125" style="9" customWidth="1"/>
    <col min="6" max="6" width="2.5703125" style="9" customWidth="1"/>
    <col min="7" max="7" width="10.5703125" style="9" customWidth="1"/>
    <col min="8" max="8" width="5.5703125" style="123" customWidth="1"/>
    <col min="9" max="9" width="10.5703125" style="9" customWidth="1"/>
    <col min="10" max="10" width="5.5703125" style="9" customWidth="1"/>
    <col min="11" max="11" width="2.5703125" style="9" customWidth="1"/>
    <col min="12" max="12" width="10.5703125" style="9" customWidth="1"/>
    <col min="13" max="13" width="5.85546875" style="123" customWidth="1"/>
    <col min="14" max="14" width="10.5703125" style="9" customWidth="1"/>
    <col min="15" max="15" width="5.5703125" style="9" customWidth="1"/>
    <col min="16" max="16" width="1.7109375" style="9" customWidth="1"/>
    <col min="17" max="17" width="14.28515625" style="9" customWidth="1"/>
    <col min="18" max="18" width="2.140625" style="9" customWidth="1"/>
    <col min="19" max="21" width="12.5703125" style="9" hidden="1" customWidth="1"/>
    <col min="22" max="23" width="12.5703125" style="9" customWidth="1"/>
    <col min="24" max="24" width="11.42578125" style="9" customWidth="1"/>
    <col min="25" max="16384" width="11.42578125" style="9"/>
  </cols>
  <sheetData>
    <row r="1" spans="1:255" ht="15" customHeight="1" x14ac:dyDescent="0.25">
      <c r="B1" s="72" t="str">
        <f>IF(AND(F11="x",K11="x"),"Bitte nur ein Verfahren auswählen!","")</f>
        <v/>
      </c>
      <c r="C1" s="69"/>
      <c r="D1" s="69"/>
      <c r="E1" s="69"/>
      <c r="F1" s="69"/>
      <c r="G1" s="69"/>
      <c r="H1" s="72" t="str">
        <f>IF(AND(F11="X",N34&gt;0),"Bei Endbelegung bitte keine Vormastdaten (davon bis 50 kg) eingeben!","")</f>
        <v/>
      </c>
      <c r="I1" s="69"/>
      <c r="J1" s="69"/>
      <c r="K1" s="69"/>
      <c r="L1" s="69"/>
      <c r="M1" s="70"/>
      <c r="N1" s="69"/>
      <c r="O1" s="69"/>
      <c r="P1" s="69"/>
      <c r="Q1" s="69"/>
    </row>
    <row r="2" spans="1:255" ht="15" customHeight="1" x14ac:dyDescent="0.25">
      <c r="B2" s="72" t="str">
        <f>IF(AND(N36&gt;0,S11=0),"Bitte Verfahren in Zeile 11 auswählen!","")</f>
        <v/>
      </c>
      <c r="C2" s="69"/>
      <c r="D2" s="257" t="s">
        <v>168</v>
      </c>
      <c r="E2" s="69"/>
      <c r="F2" s="69"/>
      <c r="G2" s="69"/>
      <c r="H2" s="72"/>
      <c r="I2" s="69"/>
      <c r="J2" s="69"/>
      <c r="K2" s="69"/>
      <c r="L2" s="69"/>
      <c r="M2" s="70"/>
      <c r="N2" s="69"/>
      <c r="O2" s="69"/>
      <c r="P2" s="69"/>
      <c r="Q2" s="69"/>
    </row>
    <row r="3" spans="1:255" ht="6.75" customHeight="1" thickBot="1" x14ac:dyDescent="0.3">
      <c r="A3" s="1"/>
    </row>
    <row r="4" spans="1:255" ht="6.75" customHeight="1" x14ac:dyDescent="0.25">
      <c r="B4" s="10"/>
      <c r="C4" s="11"/>
      <c r="D4" s="11"/>
      <c r="E4" s="11"/>
      <c r="F4" s="11"/>
      <c r="G4" s="12"/>
      <c r="H4" s="13"/>
      <c r="I4" s="14"/>
      <c r="J4" s="14"/>
      <c r="K4" s="14"/>
      <c r="L4" s="14"/>
      <c r="M4" s="14"/>
      <c r="N4" s="14"/>
      <c r="O4" s="14"/>
      <c r="P4" s="11"/>
      <c r="Q4" s="317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5" x14ac:dyDescent="0.25">
      <c r="B5" s="16" t="s">
        <v>43</v>
      </c>
      <c r="C5" s="17"/>
      <c r="D5" s="17"/>
      <c r="E5" s="17"/>
      <c r="F5" s="17"/>
      <c r="G5" s="18" t="s">
        <v>35</v>
      </c>
      <c r="H5" s="320"/>
      <c r="I5" s="320"/>
      <c r="J5" s="320"/>
      <c r="K5" s="320"/>
      <c r="L5" s="320"/>
      <c r="M5" s="320"/>
      <c r="N5" s="320"/>
      <c r="O5" s="320"/>
      <c r="P5" s="17"/>
      <c r="Q5" s="318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6.75" customHeight="1" x14ac:dyDescent="0.25">
      <c r="B6" s="19"/>
      <c r="C6" s="17"/>
      <c r="D6" s="17"/>
      <c r="E6" s="17"/>
      <c r="F6" s="17"/>
      <c r="G6" s="20"/>
      <c r="H6" s="20"/>
      <c r="I6" s="20"/>
      <c r="J6" s="20"/>
      <c r="K6" s="20"/>
      <c r="L6" s="20"/>
      <c r="M6" s="20"/>
      <c r="N6" s="20"/>
      <c r="O6" s="20"/>
      <c r="P6" s="21"/>
      <c r="Q6" s="319"/>
    </row>
    <row r="7" spans="1:255" ht="15" customHeight="1" x14ac:dyDescent="0.25">
      <c r="B7" s="22" t="s">
        <v>46</v>
      </c>
      <c r="C7" s="23"/>
      <c r="D7" s="2"/>
      <c r="E7" s="17"/>
      <c r="F7" s="17"/>
      <c r="G7" s="18" t="s">
        <v>36</v>
      </c>
      <c r="H7" s="337"/>
      <c r="I7" s="337"/>
      <c r="J7" s="337"/>
      <c r="K7" s="337"/>
      <c r="L7" s="337"/>
      <c r="M7" s="337"/>
      <c r="N7" s="337"/>
      <c r="O7" s="337"/>
      <c r="P7" s="21"/>
      <c r="Q7" s="24"/>
    </row>
    <row r="8" spans="1:255" ht="6.75" customHeight="1" x14ac:dyDescent="0.25">
      <c r="B8" s="19"/>
      <c r="C8" s="17"/>
      <c r="D8" s="17"/>
      <c r="E8" s="17"/>
      <c r="F8" s="17"/>
      <c r="G8" s="20"/>
      <c r="H8" s="20"/>
      <c r="I8" s="20"/>
      <c r="J8" s="20"/>
      <c r="K8" s="20"/>
      <c r="L8" s="20"/>
      <c r="M8" s="20"/>
      <c r="N8" s="20"/>
      <c r="O8" s="20"/>
      <c r="P8" s="21"/>
      <c r="Q8" s="24"/>
    </row>
    <row r="9" spans="1:255" s="25" customFormat="1" x14ac:dyDescent="0.25">
      <c r="B9" s="105" t="s">
        <v>44</v>
      </c>
      <c r="C9" s="106"/>
      <c r="D9" s="107"/>
      <c r="E9" s="107"/>
      <c r="F9" s="107"/>
      <c r="G9" s="21"/>
      <c r="H9" s="108"/>
      <c r="I9" s="26" t="s">
        <v>39</v>
      </c>
      <c r="K9" s="32" t="s">
        <v>37</v>
      </c>
      <c r="L9" s="33" t="s">
        <v>38</v>
      </c>
      <c r="N9" s="21"/>
      <c r="O9" s="21"/>
      <c r="P9" s="21"/>
      <c r="Q9" s="24"/>
    </row>
    <row r="10" spans="1:255" ht="6.75" customHeight="1" x14ac:dyDescent="0.25">
      <c r="B10" s="19"/>
      <c r="C10" s="17"/>
      <c r="D10" s="17"/>
      <c r="E10" s="17"/>
      <c r="F10" s="17"/>
      <c r="G10" s="20"/>
      <c r="H10" s="20"/>
      <c r="I10" s="20"/>
      <c r="J10" s="20"/>
      <c r="K10" s="109"/>
      <c r="L10" s="109"/>
      <c r="M10" s="20"/>
      <c r="N10" s="20"/>
      <c r="O10" s="20"/>
      <c r="P10" s="21"/>
      <c r="Q10" s="24"/>
    </row>
    <row r="11" spans="1:255" s="25" customFormat="1" x14ac:dyDescent="0.25">
      <c r="B11" s="110"/>
      <c r="C11" s="106" t="s">
        <v>82</v>
      </c>
      <c r="D11" s="107"/>
      <c r="E11" s="107"/>
      <c r="F11" s="2"/>
      <c r="G11" s="26" t="s">
        <v>83</v>
      </c>
      <c r="I11" s="21"/>
      <c r="J11" s="21"/>
      <c r="K11" s="2"/>
      <c r="L11" s="21" t="s">
        <v>84</v>
      </c>
      <c r="O11" s="21"/>
      <c r="P11" s="21"/>
      <c r="Q11" s="24"/>
      <c r="S11" s="111">
        <f>IF(AND(F11="",K11=""),0,1)</f>
        <v>0</v>
      </c>
    </row>
    <row r="12" spans="1:255" x14ac:dyDescent="0.25">
      <c r="B12" s="19"/>
      <c r="C12" s="17"/>
      <c r="D12" s="17"/>
      <c r="E12" s="17"/>
      <c r="F12" s="17"/>
      <c r="G12" s="20"/>
      <c r="H12" s="20"/>
      <c r="I12" s="20"/>
      <c r="J12" s="20"/>
      <c r="K12" s="109"/>
      <c r="L12" s="33" t="s">
        <v>85</v>
      </c>
      <c r="M12" s="20"/>
      <c r="N12" s="20"/>
      <c r="O12" s="20"/>
      <c r="P12" s="21"/>
      <c r="Q12" s="24"/>
    </row>
    <row r="13" spans="1:255" ht="14.25" x14ac:dyDescent="0.25">
      <c r="B13" s="19"/>
      <c r="C13" s="17"/>
      <c r="D13" s="17"/>
      <c r="E13" s="17"/>
      <c r="F13" s="2"/>
      <c r="G13" s="33" t="s">
        <v>110</v>
      </c>
      <c r="H13" s="20"/>
      <c r="I13" s="20"/>
      <c r="J13" s="20"/>
      <c r="K13" s="109"/>
      <c r="L13" s="33"/>
      <c r="M13" s="33"/>
      <c r="N13" s="20"/>
      <c r="O13" s="20"/>
      <c r="P13" s="21"/>
      <c r="Q13" s="24"/>
    </row>
    <row r="14" spans="1:255" x14ac:dyDescent="0.25">
      <c r="B14" s="19"/>
      <c r="C14" s="17"/>
      <c r="D14" s="17"/>
      <c r="E14" s="17"/>
      <c r="F14" s="17"/>
      <c r="G14" s="33"/>
      <c r="H14" s="20"/>
      <c r="I14" s="20"/>
      <c r="J14" s="20"/>
      <c r="K14" s="109"/>
      <c r="L14" s="33"/>
      <c r="M14" s="33"/>
      <c r="N14" s="20"/>
      <c r="O14" s="20"/>
      <c r="P14" s="21"/>
      <c r="Q14" s="24"/>
    </row>
    <row r="15" spans="1:255" ht="15" x14ac:dyDescent="0.25">
      <c r="B15" s="27" t="s">
        <v>18</v>
      </c>
      <c r="C15" s="28" t="s">
        <v>196</v>
      </c>
      <c r="D15" s="221"/>
      <c r="E15" s="221"/>
      <c r="F15" s="221"/>
      <c r="G15" s="221"/>
      <c r="H15" s="222"/>
      <c r="I15" s="223"/>
      <c r="J15" s="224"/>
      <c r="K15" s="223"/>
      <c r="L15" s="223"/>
      <c r="M15" s="222"/>
      <c r="N15" s="221"/>
      <c r="O15" s="221"/>
      <c r="P15" s="21"/>
      <c r="Q15" s="24"/>
    </row>
    <row r="16" spans="1:255" ht="15" x14ac:dyDescent="0.25">
      <c r="B16" s="27"/>
      <c r="C16" s="204" t="s">
        <v>49</v>
      </c>
      <c r="D16" s="204"/>
      <c r="E16" s="204"/>
      <c r="F16" s="204"/>
      <c r="G16" s="204"/>
      <c r="H16" s="204"/>
      <c r="I16" s="225"/>
      <c r="J16" s="225"/>
      <c r="K16" s="35"/>
      <c r="L16" s="322"/>
      <c r="M16" s="322"/>
      <c r="N16" s="323"/>
      <c r="O16" s="323"/>
      <c r="P16" s="21"/>
      <c r="Q16" s="24"/>
    </row>
    <row r="17" spans="2:20" ht="14.25" x14ac:dyDescent="0.25">
      <c r="B17" s="226"/>
      <c r="C17" s="324" t="s">
        <v>48</v>
      </c>
      <c r="D17" s="324"/>
      <c r="E17" s="324"/>
      <c r="F17" s="324"/>
      <c r="G17" s="324"/>
      <c r="H17" s="324"/>
      <c r="I17" s="324"/>
      <c r="J17" s="324"/>
      <c r="K17" s="227"/>
      <c r="L17" s="252"/>
      <c r="M17" s="239"/>
      <c r="N17" s="229">
        <f>SUM(I23:I25)</f>
        <v>0</v>
      </c>
      <c r="O17" s="228" t="s">
        <v>40</v>
      </c>
      <c r="P17" s="21"/>
      <c r="Q17" s="24"/>
    </row>
    <row r="18" spans="2:20" x14ac:dyDescent="0.25">
      <c r="B18" s="226"/>
      <c r="C18" s="238"/>
      <c r="D18" s="238"/>
      <c r="E18" s="238"/>
      <c r="F18" s="238"/>
      <c r="G18" s="238"/>
      <c r="H18" s="238"/>
      <c r="I18" s="238"/>
      <c r="J18" s="238"/>
      <c r="K18" s="227"/>
      <c r="L18" s="252"/>
      <c r="M18" s="240"/>
      <c r="N18" s="240"/>
      <c r="O18" s="222"/>
      <c r="P18" s="21"/>
      <c r="Q18" s="24"/>
    </row>
    <row r="19" spans="2:20" ht="14.45" customHeight="1" x14ac:dyDescent="0.25">
      <c r="B19" s="27" t="s">
        <v>19</v>
      </c>
      <c r="C19" s="28" t="s">
        <v>156</v>
      </c>
      <c r="D19" s="221"/>
      <c r="E19" s="221"/>
      <c r="F19" s="221"/>
      <c r="G19" s="230"/>
      <c r="H19" s="222"/>
      <c r="I19" s="231"/>
      <c r="J19" s="231"/>
      <c r="K19" s="221"/>
      <c r="L19" s="221"/>
      <c r="M19" s="222"/>
      <c r="N19" s="221"/>
      <c r="O19" s="221"/>
      <c r="P19" s="21"/>
      <c r="Q19" s="24"/>
    </row>
    <row r="20" spans="2:20" ht="14.45" customHeight="1" x14ac:dyDescent="0.25">
      <c r="B20" s="27"/>
      <c r="C20" s="28"/>
      <c r="D20" s="221"/>
      <c r="E20" s="221"/>
      <c r="F20" s="221"/>
      <c r="G20" s="230"/>
      <c r="H20" s="222"/>
      <c r="I20" s="231"/>
      <c r="J20" s="231"/>
      <c r="K20" s="221"/>
      <c r="L20" s="221"/>
      <c r="M20" s="222"/>
      <c r="N20" s="221"/>
      <c r="O20" s="221"/>
      <c r="P20" s="21"/>
      <c r="Q20" s="24"/>
    </row>
    <row r="21" spans="2:20" ht="12.75" customHeight="1" x14ac:dyDescent="0.25">
      <c r="B21" s="226"/>
      <c r="C21" s="325" t="s">
        <v>51</v>
      </c>
      <c r="D21" s="325"/>
      <c r="E21" s="325"/>
      <c r="F21" s="181"/>
      <c r="G21" s="326" t="s">
        <v>170</v>
      </c>
      <c r="H21" s="327"/>
      <c r="I21" s="327"/>
      <c r="J21" s="328"/>
      <c r="K21" s="221"/>
      <c r="L21" s="329"/>
      <c r="M21" s="329"/>
      <c r="N21" s="329"/>
      <c r="O21" s="329"/>
      <c r="P21" s="21"/>
      <c r="Q21" s="24"/>
    </row>
    <row r="22" spans="2:20" ht="14.45" customHeight="1" x14ac:dyDescent="0.25">
      <c r="B22" s="226"/>
      <c r="C22" s="325" t="s">
        <v>52</v>
      </c>
      <c r="D22" s="325"/>
      <c r="E22" s="325"/>
      <c r="F22" s="330"/>
      <c r="G22" s="331" t="s">
        <v>50</v>
      </c>
      <c r="H22" s="332"/>
      <c r="I22" s="232"/>
      <c r="J22" s="199"/>
      <c r="K22" s="221"/>
      <c r="L22" s="333" t="s">
        <v>178</v>
      </c>
      <c r="M22" s="334"/>
      <c r="N22" s="241"/>
      <c r="O22" s="241"/>
      <c r="P22" s="21"/>
      <c r="Q22" s="24"/>
    </row>
    <row r="23" spans="2:20" ht="14.45" customHeight="1" x14ac:dyDescent="0.25">
      <c r="B23" s="226"/>
      <c r="C23" s="204" t="s">
        <v>0</v>
      </c>
      <c r="D23" s="335" t="s">
        <v>1</v>
      </c>
      <c r="E23" s="335"/>
      <c r="F23" s="204"/>
      <c r="G23" s="235">
        <v>0.7</v>
      </c>
      <c r="H23" s="236" t="s">
        <v>40</v>
      </c>
      <c r="I23" s="253">
        <f>'Detail Schweine Einstieg G2.1'!H53</f>
        <v>0</v>
      </c>
      <c r="J23" s="237" t="s">
        <v>40</v>
      </c>
      <c r="K23" s="221"/>
      <c r="L23" s="201">
        <f>'Detail Schweine Einstieg G2.1'!I53</f>
        <v>0</v>
      </c>
      <c r="M23" s="200" t="s">
        <v>4</v>
      </c>
      <c r="N23" s="252"/>
      <c r="O23" s="240"/>
      <c r="P23" s="21"/>
      <c r="Q23" s="24"/>
    </row>
    <row r="24" spans="2:20" ht="14.45" customHeight="1" x14ac:dyDescent="0.25">
      <c r="B24" s="226"/>
      <c r="C24" s="204" t="s">
        <v>0</v>
      </c>
      <c r="D24" s="322" t="s">
        <v>2</v>
      </c>
      <c r="E24" s="322"/>
      <c r="F24" s="336"/>
      <c r="G24" s="235">
        <v>1.1000000000000001</v>
      </c>
      <c r="H24" s="236" t="s">
        <v>40</v>
      </c>
      <c r="I24" s="253" t="str">
        <f>IF('Detail Schweine Einstieg G2.1'!A58=1,'Detail Schweine Einstieg G2.1'!H108,"-")</f>
        <v>-</v>
      </c>
      <c r="J24" s="237" t="s">
        <v>40</v>
      </c>
      <c r="K24" s="221"/>
      <c r="L24" s="202" t="str">
        <f>IF('Detail Schweine Einstieg G2.1'!A58=1,'Detail Schweine Einstieg G2.1'!I108,"-")</f>
        <v>-</v>
      </c>
      <c r="M24" s="42" t="s">
        <v>4</v>
      </c>
      <c r="N24" s="252"/>
      <c r="O24" s="240"/>
      <c r="P24" s="21"/>
      <c r="Q24" s="24"/>
    </row>
    <row r="25" spans="2:20" ht="14.45" customHeight="1" x14ac:dyDescent="0.25">
      <c r="B25" s="226"/>
      <c r="C25" s="204" t="s">
        <v>0</v>
      </c>
      <c r="D25" s="335" t="s">
        <v>3</v>
      </c>
      <c r="E25" s="335"/>
      <c r="F25" s="204"/>
      <c r="G25" s="235">
        <v>1.6</v>
      </c>
      <c r="H25" s="236" t="s">
        <v>40</v>
      </c>
      <c r="I25" s="253">
        <f>IF('Detail Schweine Einstieg G2.1'!A58=2,'Detail Schweine Einstieg G2.1'!H108,"-")</f>
        <v>0</v>
      </c>
      <c r="J25" s="237" t="s">
        <v>40</v>
      </c>
      <c r="K25" s="221"/>
      <c r="L25" s="203">
        <f>IF('Detail Schweine Einstieg G2.1'!A58=2,'Detail Schweine Einstieg G2.1'!I108,"-")</f>
        <v>0</v>
      </c>
      <c r="M25" s="42" t="s">
        <v>4</v>
      </c>
      <c r="N25" s="252"/>
      <c r="O25" s="240"/>
      <c r="P25" s="21"/>
      <c r="Q25" s="24"/>
    </row>
    <row r="26" spans="2:20" ht="14.45" customHeight="1" x14ac:dyDescent="0.25">
      <c r="B26" s="226"/>
      <c r="C26" s="204"/>
      <c r="D26" s="204"/>
      <c r="E26" s="204"/>
      <c r="F26" s="204"/>
      <c r="G26" s="222"/>
      <c r="H26" s="222"/>
      <c r="I26" s="222"/>
      <c r="J26" s="222"/>
      <c r="K26" s="221"/>
      <c r="L26" s="240"/>
      <c r="M26" s="240"/>
      <c r="N26" s="252"/>
      <c r="O26" s="240"/>
      <c r="P26" s="21"/>
      <c r="Q26" s="24"/>
    </row>
    <row r="27" spans="2:20" ht="14.45" customHeight="1" x14ac:dyDescent="0.25">
      <c r="B27" s="226"/>
      <c r="C27" s="325" t="s">
        <v>51</v>
      </c>
      <c r="D27" s="325"/>
      <c r="E27" s="325"/>
      <c r="F27" s="181"/>
      <c r="G27" s="326" t="s">
        <v>177</v>
      </c>
      <c r="H27" s="327"/>
      <c r="I27" s="327"/>
      <c r="J27" s="328"/>
      <c r="K27" s="221"/>
      <c r="L27" s="240"/>
      <c r="M27" s="240"/>
      <c r="N27" s="252"/>
      <c r="O27" s="240"/>
      <c r="P27" s="21"/>
      <c r="Q27" s="24"/>
    </row>
    <row r="28" spans="2:20" ht="14.45" customHeight="1" x14ac:dyDescent="0.25">
      <c r="B28" s="226"/>
      <c r="C28" s="325" t="s">
        <v>52</v>
      </c>
      <c r="D28" s="325"/>
      <c r="E28" s="325"/>
      <c r="F28" s="330"/>
      <c r="G28" s="331" t="s">
        <v>50</v>
      </c>
      <c r="H28" s="340"/>
      <c r="I28" s="233"/>
      <c r="J28" s="234"/>
      <c r="K28" s="221"/>
      <c r="L28" s="333" t="s">
        <v>179</v>
      </c>
      <c r="M28" s="334"/>
      <c r="N28" s="252"/>
      <c r="O28" s="240"/>
      <c r="P28" s="21"/>
      <c r="Q28" s="24"/>
    </row>
    <row r="29" spans="2:20" ht="14.45" customHeight="1" x14ac:dyDescent="0.25">
      <c r="B29" s="226"/>
      <c r="C29" s="204" t="s">
        <v>0</v>
      </c>
      <c r="D29" s="335" t="s">
        <v>1</v>
      </c>
      <c r="E29" s="335"/>
      <c r="F29" s="204"/>
      <c r="G29" s="235">
        <v>0.25</v>
      </c>
      <c r="H29" s="237" t="s">
        <v>40</v>
      </c>
      <c r="I29" s="253">
        <f>'Detail Schweine Einstieg G2.1'!S53</f>
        <v>0</v>
      </c>
      <c r="J29" s="237" t="s">
        <v>40</v>
      </c>
      <c r="K29" s="221"/>
      <c r="L29" s="201">
        <f>'Detail Schweine Einstieg G2.1'!T53</f>
        <v>0</v>
      </c>
      <c r="M29" s="200" t="s">
        <v>4</v>
      </c>
      <c r="N29" s="252"/>
      <c r="O29" s="240"/>
      <c r="P29" s="21"/>
      <c r="Q29" s="24"/>
    </row>
    <row r="30" spans="2:20" ht="14.45" customHeight="1" x14ac:dyDescent="0.25">
      <c r="B30" s="226"/>
      <c r="C30" s="204" t="s">
        <v>0</v>
      </c>
      <c r="D30" s="322" t="s">
        <v>2</v>
      </c>
      <c r="E30" s="322"/>
      <c r="F30" s="336"/>
      <c r="G30" s="235">
        <v>0.6</v>
      </c>
      <c r="H30" s="237" t="s">
        <v>40</v>
      </c>
      <c r="I30" s="253" t="str">
        <f>IF('Detail Schweine Einstieg G2.1'!A58=1,'Detail Schweine Einstieg G2.1'!S108,"-")</f>
        <v>-</v>
      </c>
      <c r="J30" s="237" t="s">
        <v>40</v>
      </c>
      <c r="K30" s="221"/>
      <c r="L30" s="202" t="str">
        <f>IF('Detail Schweine Einstieg G2.1'!A58=1,'Detail Schweine Einstieg G2.1'!T108,"-")</f>
        <v>-</v>
      </c>
      <c r="M30" s="42" t="s">
        <v>4</v>
      </c>
      <c r="N30" s="252"/>
      <c r="O30" s="240"/>
      <c r="P30" s="21"/>
      <c r="Q30" s="24"/>
    </row>
    <row r="31" spans="2:20" ht="14.45" customHeight="1" x14ac:dyDescent="0.25">
      <c r="B31" s="226"/>
      <c r="C31" s="204" t="s">
        <v>0</v>
      </c>
      <c r="D31" s="335" t="s">
        <v>3</v>
      </c>
      <c r="E31" s="335"/>
      <c r="F31" s="204"/>
      <c r="G31" s="235">
        <v>0.9</v>
      </c>
      <c r="H31" s="237" t="s">
        <v>40</v>
      </c>
      <c r="I31" s="253">
        <f>IF('Detail Schweine Einstieg G2.1'!A58=2,'Detail Schweine Einstieg G2.1'!S108,"-")</f>
        <v>0</v>
      </c>
      <c r="J31" s="237" t="s">
        <v>40</v>
      </c>
      <c r="K31" s="221"/>
      <c r="L31" s="203">
        <f>IF('Detail Schweine Einstieg G2.1'!A58=2,'Detail Schweine Einstieg G2.1'!T108,"-")</f>
        <v>0</v>
      </c>
      <c r="M31" s="42" t="s">
        <v>4</v>
      </c>
      <c r="N31" s="252"/>
      <c r="O31" s="240"/>
      <c r="P31" s="21"/>
      <c r="Q31" s="24"/>
    </row>
    <row r="32" spans="2:20" ht="14.45" customHeight="1" x14ac:dyDescent="0.25">
      <c r="B32" s="36"/>
      <c r="C32" s="29"/>
      <c r="D32" s="29"/>
      <c r="E32" s="29"/>
      <c r="F32" s="29"/>
      <c r="G32" s="29"/>
      <c r="H32" s="121"/>
      <c r="I32" s="29"/>
      <c r="J32" s="29"/>
      <c r="K32" s="29"/>
      <c r="L32" s="29"/>
      <c r="M32" s="121"/>
      <c r="N32" s="29"/>
      <c r="O32" s="29"/>
      <c r="P32" s="29"/>
      <c r="Q32" s="24"/>
      <c r="S32" s="182"/>
      <c r="T32" s="182"/>
    </row>
    <row r="33" spans="2:21" ht="14.45" customHeight="1" x14ac:dyDescent="0.25">
      <c r="B33" s="44" t="s">
        <v>20</v>
      </c>
      <c r="C33" s="28" t="s">
        <v>5</v>
      </c>
      <c r="D33" s="17"/>
      <c r="E33" s="17"/>
      <c r="F33" s="17"/>
      <c r="G33" s="29"/>
      <c r="H33" s="121"/>
      <c r="I33" s="29"/>
      <c r="J33" s="29"/>
      <c r="K33" s="29"/>
      <c r="L33" s="29"/>
      <c r="M33" s="121"/>
      <c r="N33" s="29"/>
      <c r="O33" s="29"/>
      <c r="P33" s="29"/>
      <c r="Q33" s="24"/>
    </row>
    <row r="34" spans="2:21" ht="14.45" customHeight="1" x14ac:dyDescent="0.25">
      <c r="B34" s="36"/>
      <c r="C34" s="260" t="s">
        <v>180</v>
      </c>
      <c r="D34" s="29"/>
      <c r="E34" s="29"/>
      <c r="F34" s="29"/>
      <c r="G34" s="29"/>
      <c r="H34" s="9"/>
      <c r="I34" s="220"/>
      <c r="J34" s="183"/>
      <c r="K34" s="29"/>
      <c r="L34" s="29"/>
      <c r="M34" s="29"/>
      <c r="N34" s="66">
        <f>'Detail Schweine Einstieg G2.1'!AA53</f>
        <v>0</v>
      </c>
      <c r="O34" s="38" t="s">
        <v>4</v>
      </c>
      <c r="P34" s="29"/>
      <c r="Q34" s="24"/>
    </row>
    <row r="35" spans="2:21" ht="14.45" customHeight="1" x14ac:dyDescent="0.25">
      <c r="B35" s="36"/>
      <c r="C35" s="260" t="s">
        <v>181</v>
      </c>
      <c r="D35" s="29"/>
      <c r="E35" s="29"/>
      <c r="F35" s="29"/>
      <c r="G35" s="29"/>
      <c r="H35" s="9"/>
      <c r="I35" s="220"/>
      <c r="J35" s="29"/>
      <c r="K35" s="29"/>
      <c r="L35" s="29"/>
      <c r="M35" s="29"/>
      <c r="N35" s="66">
        <f>'Detail Schweine Einstieg G2.1'!AA108</f>
        <v>0</v>
      </c>
      <c r="O35" s="38" t="s">
        <v>4</v>
      </c>
      <c r="P35" s="29"/>
      <c r="Q35" s="24"/>
    </row>
    <row r="36" spans="2:21" ht="14.45" customHeight="1" x14ac:dyDescent="0.25">
      <c r="B36" s="36"/>
      <c r="C36" s="204" t="s">
        <v>157</v>
      </c>
      <c r="D36" s="29"/>
      <c r="E36" s="29"/>
      <c r="F36" s="29"/>
      <c r="G36" s="29"/>
      <c r="H36" s="9"/>
      <c r="I36" s="220"/>
      <c r="J36" s="29"/>
      <c r="K36" s="29"/>
      <c r="L36" s="29"/>
      <c r="M36" s="29"/>
      <c r="N36" s="66">
        <f>SUM(N34:N35)</f>
        <v>0</v>
      </c>
      <c r="O36" s="38" t="s">
        <v>4</v>
      </c>
      <c r="P36" s="29"/>
      <c r="Q36" s="24"/>
    </row>
    <row r="37" spans="2:21" ht="14.45" customHeight="1" x14ac:dyDescent="0.25">
      <c r="B37" s="36"/>
      <c r="C37" s="259" t="s">
        <v>187</v>
      </c>
      <c r="D37" s="29"/>
      <c r="E37" s="29"/>
      <c r="F37" s="29"/>
      <c r="G37" s="29"/>
      <c r="H37" s="29"/>
      <c r="I37" s="220"/>
      <c r="J37" s="29"/>
      <c r="K37" s="29"/>
      <c r="L37" s="29"/>
      <c r="M37" s="29"/>
      <c r="N37" s="65"/>
      <c r="O37" s="38" t="s">
        <v>6</v>
      </c>
      <c r="P37" s="29"/>
      <c r="Q37" s="24"/>
      <c r="S37" s="73">
        <f>IF(F11="X",4,5)</f>
        <v>5</v>
      </c>
    </row>
    <row r="38" spans="2:21" ht="14.45" customHeight="1" x14ac:dyDescent="0.25">
      <c r="B38" s="36"/>
      <c r="C38" s="45" t="s">
        <v>7</v>
      </c>
      <c r="D38" s="29"/>
      <c r="E38" s="29"/>
      <c r="F38" s="29"/>
      <c r="G38" s="21"/>
      <c r="H38" s="29"/>
      <c r="I38" s="29"/>
      <c r="J38" s="29"/>
      <c r="K38" s="29"/>
      <c r="L38" s="29"/>
      <c r="M38" s="29"/>
      <c r="N38" s="66">
        <f>N36*N37</f>
        <v>0</v>
      </c>
      <c r="O38" s="38" t="s">
        <v>4</v>
      </c>
      <c r="P38" s="29"/>
      <c r="Q38" s="24"/>
    </row>
    <row r="39" spans="2:21" ht="14.45" customHeight="1" x14ac:dyDescent="0.25">
      <c r="B39" s="36"/>
      <c r="C39" s="29"/>
      <c r="D39" s="29"/>
      <c r="E39" s="29"/>
      <c r="F39" s="29"/>
      <c r="G39" s="29"/>
      <c r="H39" s="121"/>
      <c r="I39" s="29"/>
      <c r="J39" s="29"/>
      <c r="K39" s="29"/>
      <c r="L39" s="29"/>
      <c r="M39" s="29"/>
      <c r="N39" s="29"/>
      <c r="O39" s="29"/>
      <c r="P39" s="29"/>
      <c r="Q39" s="24"/>
      <c r="S39" s="29"/>
    </row>
    <row r="40" spans="2:21" ht="14.45" customHeight="1" x14ac:dyDescent="0.25">
      <c r="B40" s="44" t="s">
        <v>21</v>
      </c>
      <c r="C40" s="28" t="s">
        <v>8</v>
      </c>
      <c r="D40" s="29"/>
      <c r="E40" s="29"/>
      <c r="F40" s="29"/>
      <c r="G40" s="29"/>
      <c r="H40" s="121"/>
      <c r="I40" s="29"/>
      <c r="J40" s="29"/>
      <c r="K40" s="29"/>
      <c r="L40" s="29"/>
      <c r="M40" s="29"/>
      <c r="N40" s="29"/>
      <c r="O40" s="29"/>
      <c r="P40" s="29"/>
      <c r="Q40" s="24"/>
      <c r="T40" s="126">
        <v>1</v>
      </c>
      <c r="U40" s="127"/>
    </row>
    <row r="41" spans="2:21" ht="14.45" customHeight="1" x14ac:dyDescent="0.25">
      <c r="B41" s="36"/>
      <c r="C41" s="260" t="s">
        <v>191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" t="str">
        <f>IF(R41=1,"",VLOOKUP(R41,T40:U42,2,FALSE))</f>
        <v/>
      </c>
      <c r="O41" s="131"/>
      <c r="P41" s="29"/>
      <c r="Q41" s="24"/>
      <c r="R41" s="130">
        <v>1</v>
      </c>
      <c r="T41" s="128">
        <v>2</v>
      </c>
      <c r="U41" s="62" t="s">
        <v>9</v>
      </c>
    </row>
    <row r="42" spans="2:21" ht="14.45" customHeight="1" x14ac:dyDescent="0.25">
      <c r="B42" s="36"/>
      <c r="C42" s="260" t="s">
        <v>192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" t="str">
        <f>IF(R42=1,"",VLOOKUP(R42,T41:U42,2,FALSE))</f>
        <v/>
      </c>
      <c r="O42" s="131"/>
      <c r="P42" s="29"/>
      <c r="Q42" s="24"/>
      <c r="R42" s="130">
        <v>1</v>
      </c>
      <c r="T42" s="129">
        <v>3</v>
      </c>
      <c r="U42" s="115" t="s">
        <v>10</v>
      </c>
    </row>
    <row r="43" spans="2:21" ht="14.45" customHeight="1" x14ac:dyDescent="0.25">
      <c r="B43" s="3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21"/>
      <c r="N43" s="29"/>
      <c r="O43" s="31"/>
      <c r="P43" s="29"/>
      <c r="Q43" s="24"/>
      <c r="R43" s="130"/>
    </row>
    <row r="44" spans="2:21" ht="14.45" customHeight="1" x14ac:dyDescent="0.25">
      <c r="B44" s="44" t="s">
        <v>22</v>
      </c>
      <c r="C44" s="28" t="s">
        <v>11</v>
      </c>
      <c r="D44" s="29"/>
      <c r="E44" s="29"/>
      <c r="F44" s="29"/>
      <c r="G44" s="29"/>
      <c r="H44" s="29"/>
      <c r="I44" s="29"/>
      <c r="J44" s="29"/>
      <c r="K44" s="29"/>
      <c r="L44" s="29"/>
      <c r="M44" s="121"/>
      <c r="N44" s="29"/>
      <c r="O44" s="31"/>
      <c r="P44" s="29"/>
      <c r="Q44" s="24"/>
      <c r="R44" s="130"/>
    </row>
    <row r="45" spans="2:21" ht="14.45" customHeight="1" x14ac:dyDescent="0.25">
      <c r="B45" s="36"/>
      <c r="C45" s="124" t="s">
        <v>30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" t="str">
        <f>IF(R45=1,"",VLOOKUP(R45,T44:U46,2,FALSE))</f>
        <v/>
      </c>
      <c r="O45" s="131"/>
      <c r="P45" s="29"/>
      <c r="Q45" s="24"/>
      <c r="R45" s="130">
        <v>1</v>
      </c>
    </row>
    <row r="46" spans="2:21" ht="14.45" customHeight="1" x14ac:dyDescent="0.25">
      <c r="B46" s="36"/>
      <c r="C46" s="124" t="s">
        <v>32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" t="str">
        <f t="shared" ref="N46:N47" si="0">IF(R46=1,"",VLOOKUP(R46,T45:U47,2,FALSE))</f>
        <v/>
      </c>
      <c r="O46" s="131"/>
      <c r="P46" s="29"/>
      <c r="Q46" s="24"/>
      <c r="R46" s="130">
        <v>1</v>
      </c>
    </row>
    <row r="47" spans="2:21" ht="14.45" customHeight="1" x14ac:dyDescent="0.25">
      <c r="B47" s="36"/>
      <c r="C47" s="112" t="s">
        <v>27</v>
      </c>
      <c r="D47" s="113"/>
      <c r="E47" s="113"/>
      <c r="F47" s="113"/>
      <c r="G47" s="113"/>
      <c r="H47" s="113"/>
      <c r="I47" s="113"/>
      <c r="J47" s="113"/>
      <c r="K47" s="113"/>
      <c r="L47" s="113"/>
      <c r="M47" s="29"/>
      <c r="N47" s="3" t="str">
        <f t="shared" si="0"/>
        <v/>
      </c>
      <c r="O47" s="131"/>
      <c r="P47" s="29"/>
      <c r="Q47" s="24"/>
      <c r="R47" s="130">
        <v>1</v>
      </c>
    </row>
    <row r="48" spans="2:21" ht="14.45" customHeight="1" x14ac:dyDescent="0.25">
      <c r="B48" s="36"/>
      <c r="C48" s="46" t="s">
        <v>55</v>
      </c>
      <c r="D48" s="29"/>
      <c r="E48" s="29"/>
      <c r="F48" s="29"/>
      <c r="G48" s="29"/>
      <c r="H48" s="29"/>
      <c r="I48" s="29"/>
      <c r="J48" s="29"/>
      <c r="K48" s="29"/>
      <c r="L48" s="29"/>
      <c r="M48" s="121"/>
      <c r="N48" s="121"/>
      <c r="O48" s="125"/>
      <c r="P48" s="29"/>
      <c r="Q48" s="24"/>
      <c r="R48" s="130"/>
    </row>
    <row r="49" spans="2:18" ht="14.45" customHeight="1" x14ac:dyDescent="0.25">
      <c r="B49" s="3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121"/>
      <c r="N49" s="121"/>
      <c r="O49" s="125"/>
      <c r="P49" s="29"/>
      <c r="Q49" s="24"/>
      <c r="R49" s="130"/>
    </row>
    <row r="50" spans="2:18" ht="14.45" customHeight="1" x14ac:dyDescent="0.25">
      <c r="B50" s="44" t="s">
        <v>23</v>
      </c>
      <c r="C50" s="28" t="s">
        <v>47</v>
      </c>
      <c r="D50" s="29"/>
      <c r="E50" s="29"/>
      <c r="F50" s="29"/>
      <c r="G50" s="29"/>
      <c r="H50" s="29"/>
      <c r="I50" s="29"/>
      <c r="J50" s="29"/>
      <c r="K50" s="29"/>
      <c r="L50" s="29"/>
      <c r="M50" s="121"/>
      <c r="N50" s="29"/>
      <c r="O50" s="31"/>
      <c r="P50" s="29"/>
      <c r="Q50" s="24"/>
      <c r="R50" s="130"/>
    </row>
    <row r="51" spans="2:18" ht="14.45" customHeight="1" x14ac:dyDescent="0.25">
      <c r="B51" s="47"/>
      <c r="C51" s="124" t="s">
        <v>12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" t="str">
        <f>IF(R51=1,"",VLOOKUP(R51,T50:U52,2,FALSE))</f>
        <v/>
      </c>
      <c r="O51" s="131"/>
      <c r="P51" s="29"/>
      <c r="Q51" s="24"/>
      <c r="R51" s="130">
        <v>1</v>
      </c>
    </row>
    <row r="52" spans="2:18" ht="14.45" customHeight="1" x14ac:dyDescent="0.25">
      <c r="B52" s="36"/>
      <c r="C52" s="124" t="s">
        <v>13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" t="str">
        <f t="shared" ref="N52:N53" si="1">IF(R52=1,"",VLOOKUP(R52,T51:U53,2,FALSE))</f>
        <v/>
      </c>
      <c r="O52" s="131"/>
      <c r="P52" s="29"/>
      <c r="Q52" s="24"/>
      <c r="R52" s="130">
        <v>1</v>
      </c>
    </row>
    <row r="53" spans="2:18" ht="14.45" customHeight="1" x14ac:dyDescent="0.25">
      <c r="B53" s="36"/>
      <c r="C53" s="124" t="s">
        <v>28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" t="str">
        <f t="shared" si="1"/>
        <v/>
      </c>
      <c r="O53" s="131"/>
      <c r="P53" s="29"/>
      <c r="Q53" s="24"/>
      <c r="R53" s="130">
        <v>1</v>
      </c>
    </row>
    <row r="54" spans="2:18" ht="14.45" customHeight="1" x14ac:dyDescent="0.25">
      <c r="B54" s="36"/>
      <c r="C54" s="124" t="s">
        <v>14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" t="str">
        <f>IF(R54=1,"",VLOOKUP(R54,T53:U55,2,FALSE))</f>
        <v/>
      </c>
      <c r="O54" s="131"/>
      <c r="P54" s="29"/>
      <c r="Q54" s="24"/>
      <c r="R54" s="130">
        <v>1</v>
      </c>
    </row>
    <row r="55" spans="2:18" ht="14.45" customHeight="1" x14ac:dyDescent="0.25">
      <c r="B55" s="36"/>
      <c r="C55" s="124" t="s">
        <v>29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" t="str">
        <f>IF(R55=1,"",VLOOKUP(R55,T54:U56,2,FALSE))</f>
        <v/>
      </c>
      <c r="O55" s="131"/>
      <c r="P55" s="29"/>
      <c r="Q55" s="24"/>
      <c r="R55" s="130">
        <v>1</v>
      </c>
    </row>
    <row r="56" spans="2:18" ht="14.45" customHeight="1" x14ac:dyDescent="0.25">
      <c r="B56" s="36"/>
      <c r="C56" s="124" t="s">
        <v>77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" t="str">
        <f t="shared" ref="N56:N57" si="2">IF(R56=1,"",VLOOKUP(R56,T55:U57,2,FALSE))</f>
        <v/>
      </c>
      <c r="O56" s="131"/>
      <c r="P56" s="29"/>
      <c r="Q56" s="24"/>
      <c r="R56" s="130">
        <v>1</v>
      </c>
    </row>
    <row r="57" spans="2:18" ht="14.45" customHeight="1" x14ac:dyDescent="0.25">
      <c r="B57" s="36"/>
      <c r="C57" s="124" t="s">
        <v>41</v>
      </c>
      <c r="D57" s="29"/>
      <c r="E57" s="339"/>
      <c r="F57" s="339"/>
      <c r="G57" s="339"/>
      <c r="H57" s="339"/>
      <c r="I57" s="339"/>
      <c r="J57" s="339"/>
      <c r="K57" s="339"/>
      <c r="L57" s="339"/>
      <c r="M57" s="29"/>
      <c r="N57" s="3" t="str">
        <f t="shared" si="2"/>
        <v/>
      </c>
      <c r="O57" s="131"/>
      <c r="P57" s="29"/>
      <c r="Q57" s="24"/>
      <c r="R57" s="130">
        <v>1</v>
      </c>
    </row>
    <row r="58" spans="2:18" ht="14.45" customHeight="1" x14ac:dyDescent="0.25">
      <c r="B58" s="36"/>
      <c r="C58" s="29"/>
      <c r="D58" s="29"/>
      <c r="E58" s="321"/>
      <c r="F58" s="321"/>
      <c r="G58" s="321"/>
      <c r="H58" s="321"/>
      <c r="I58" s="321"/>
      <c r="J58" s="321"/>
      <c r="K58" s="321"/>
      <c r="L58" s="321"/>
      <c r="M58" s="121"/>
      <c r="N58" s="29"/>
      <c r="O58" s="31"/>
      <c r="P58" s="29"/>
      <c r="Q58" s="24"/>
      <c r="R58" s="130"/>
    </row>
    <row r="59" spans="2:18" ht="14.45" customHeight="1" x14ac:dyDescent="0.25">
      <c r="B59" s="44" t="s">
        <v>24</v>
      </c>
      <c r="C59" s="28" t="s">
        <v>15</v>
      </c>
      <c r="D59" s="29"/>
      <c r="E59" s="29"/>
      <c r="F59" s="29"/>
      <c r="G59" s="29"/>
      <c r="H59" s="29"/>
      <c r="I59" s="121"/>
      <c r="J59" s="121"/>
      <c r="K59" s="29"/>
      <c r="L59" s="29"/>
      <c r="M59" s="29"/>
      <c r="N59" s="29"/>
      <c r="O59" s="31"/>
      <c r="P59" s="29"/>
      <c r="Q59" s="24"/>
      <c r="R59" s="130"/>
    </row>
    <row r="60" spans="2:18" ht="14.45" customHeight="1" x14ac:dyDescent="0.25">
      <c r="B60" s="36"/>
      <c r="C60" s="124" t="s">
        <v>16</v>
      </c>
      <c r="D60" s="33"/>
      <c r="E60" s="33"/>
      <c r="F60" s="33"/>
      <c r="G60" s="33"/>
      <c r="H60" s="33"/>
      <c r="I60" s="33"/>
      <c r="J60" s="33"/>
      <c r="K60" s="33"/>
      <c r="L60" s="33"/>
      <c r="M60" s="29"/>
      <c r="N60" s="3" t="str">
        <f>IF(R60=1,"",VLOOKUP(R60,T59:U61,2,FALSE))</f>
        <v/>
      </c>
      <c r="O60" s="131"/>
      <c r="P60" s="29"/>
      <c r="Q60" s="24"/>
      <c r="R60" s="130">
        <v>1</v>
      </c>
    </row>
    <row r="61" spans="2:18" ht="14.45" customHeight="1" x14ac:dyDescent="0.25">
      <c r="B61" s="36"/>
      <c r="C61" s="124" t="s">
        <v>33</v>
      </c>
      <c r="D61" s="33"/>
      <c r="E61" s="33"/>
      <c r="F61" s="33"/>
      <c r="G61" s="33"/>
      <c r="H61" s="33"/>
      <c r="I61" s="33"/>
      <c r="J61" s="33"/>
      <c r="K61" s="33"/>
      <c r="L61" s="33"/>
      <c r="M61" s="29"/>
      <c r="N61" s="3" t="str">
        <f t="shared" ref="N61:N62" si="3">IF(R61=1,"",VLOOKUP(R61,T60:U62,2,FALSE))</f>
        <v/>
      </c>
      <c r="O61" s="131"/>
      <c r="P61" s="29"/>
      <c r="Q61" s="24"/>
      <c r="R61" s="130">
        <v>1</v>
      </c>
    </row>
    <row r="62" spans="2:18" ht="14.45" customHeight="1" x14ac:dyDescent="0.25">
      <c r="B62" s="36"/>
      <c r="C62" s="274" t="s">
        <v>206</v>
      </c>
      <c r="D62" s="33"/>
      <c r="E62" s="33"/>
      <c r="F62" s="33"/>
      <c r="G62" s="33"/>
      <c r="H62" s="33"/>
      <c r="I62" s="33"/>
      <c r="J62" s="33"/>
      <c r="K62" s="33"/>
      <c r="L62" s="33"/>
      <c r="M62" s="29"/>
      <c r="N62" s="3" t="str">
        <f t="shared" si="3"/>
        <v/>
      </c>
      <c r="O62" s="131"/>
      <c r="P62" s="29"/>
      <c r="Q62" s="24"/>
      <c r="R62" s="130">
        <v>1</v>
      </c>
    </row>
    <row r="63" spans="2:18" ht="14.45" customHeight="1" x14ac:dyDescent="0.25">
      <c r="B63" s="114"/>
      <c r="C63" s="39"/>
      <c r="D63" s="39"/>
      <c r="E63" s="39"/>
      <c r="F63" s="39"/>
      <c r="G63" s="39"/>
      <c r="H63" s="39"/>
      <c r="I63" s="122"/>
      <c r="J63" s="122"/>
      <c r="K63" s="39"/>
      <c r="L63" s="39"/>
      <c r="M63" s="39"/>
      <c r="N63" s="39"/>
      <c r="O63" s="39"/>
      <c r="P63" s="115"/>
      <c r="Q63" s="24"/>
    </row>
    <row r="64" spans="2:18" ht="14.45" customHeight="1" x14ac:dyDescent="0.25">
      <c r="B64" s="48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0"/>
    </row>
    <row r="65" spans="2:17" ht="14.45" customHeight="1" x14ac:dyDescent="0.25">
      <c r="B65" s="51"/>
      <c r="C65" s="276" t="s">
        <v>45</v>
      </c>
      <c r="D65" s="277"/>
      <c r="E65" s="277"/>
      <c r="F65" s="277"/>
      <c r="G65" s="277"/>
      <c r="H65" s="277"/>
      <c r="I65" s="277"/>
      <c r="J65" s="277"/>
      <c r="K65" s="277"/>
      <c r="L65" s="277"/>
      <c r="M65" s="275"/>
      <c r="N65" s="280"/>
      <c r="O65" s="53"/>
      <c r="P65" s="53"/>
      <c r="Q65" s="50" t="s">
        <v>26</v>
      </c>
    </row>
    <row r="66" spans="2:17" ht="14.45" customHeight="1" x14ac:dyDescent="0.25">
      <c r="B66" s="51"/>
      <c r="C66" s="341" t="s">
        <v>207</v>
      </c>
      <c r="D66" s="341"/>
      <c r="E66" s="341"/>
      <c r="F66" s="341"/>
      <c r="G66" s="341"/>
      <c r="H66" s="341"/>
      <c r="I66" s="341"/>
      <c r="J66" s="341"/>
      <c r="K66" s="341"/>
      <c r="L66" s="341"/>
      <c r="M66" s="275"/>
      <c r="N66" s="281"/>
      <c r="O66" s="53"/>
      <c r="P66" s="53"/>
      <c r="Q66" s="54"/>
    </row>
    <row r="67" spans="2:17" ht="14.45" customHeight="1" x14ac:dyDescent="0.25">
      <c r="B67" s="51"/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275"/>
      <c r="N67" s="279"/>
      <c r="O67" s="53"/>
      <c r="P67" s="53"/>
      <c r="Q67" s="50"/>
    </row>
    <row r="68" spans="2:17" ht="14.45" customHeight="1" x14ac:dyDescent="0.25">
      <c r="B68" s="51"/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5"/>
      <c r="N68" s="282"/>
      <c r="O68" s="55"/>
      <c r="P68" s="53"/>
      <c r="Q68" s="50" t="s">
        <v>42</v>
      </c>
    </row>
    <row r="69" spans="2:17" ht="14.45" customHeight="1" x14ac:dyDescent="0.25">
      <c r="B69" s="51"/>
      <c r="C69" s="341" t="s">
        <v>208</v>
      </c>
      <c r="D69" s="341"/>
      <c r="E69" s="341"/>
      <c r="F69" s="341"/>
      <c r="G69" s="341"/>
      <c r="H69" s="341"/>
      <c r="I69" s="341"/>
      <c r="J69" s="341"/>
      <c r="K69" s="341"/>
      <c r="L69" s="341"/>
      <c r="M69" s="275"/>
      <c r="N69" s="283"/>
      <c r="O69" s="53"/>
      <c r="P69" s="53"/>
      <c r="Q69" s="50"/>
    </row>
    <row r="70" spans="2:17" ht="14.45" customHeight="1" x14ac:dyDescent="0.25">
      <c r="B70" s="51"/>
      <c r="C70" s="341"/>
      <c r="D70" s="341"/>
      <c r="E70" s="341"/>
      <c r="F70" s="341"/>
      <c r="G70" s="341"/>
      <c r="H70" s="341"/>
      <c r="I70" s="341"/>
      <c r="J70" s="341"/>
      <c r="K70" s="341"/>
      <c r="L70" s="341"/>
      <c r="M70" s="275"/>
      <c r="N70" s="279"/>
      <c r="O70" s="55"/>
      <c r="P70" s="53"/>
      <c r="Q70" s="54"/>
    </row>
    <row r="71" spans="2:17" ht="14.45" customHeight="1" thickBo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  <c r="O71" s="58"/>
      <c r="P71" s="59"/>
      <c r="Q71" s="60"/>
    </row>
    <row r="72" spans="2:17" ht="11.1" customHeight="1" x14ac:dyDescent="0.25">
      <c r="Q72" s="1"/>
    </row>
    <row r="73" spans="2:17" x14ac:dyDescent="0.25">
      <c r="N73" s="338"/>
      <c r="O73" s="338"/>
      <c r="P73" s="338"/>
      <c r="Q73" s="338"/>
    </row>
  </sheetData>
  <sheetProtection algorithmName="SHA-512" hashValue="oYk6/Esp9WFSRH1S7RQbzP+trqXQxxZ747j8PA1PGXy+msQhiW0lomNV09epiWVyeU2f7BKu7pXn377q8GA6nQ==" saltValue="CzSjp/8OVxCs/ASZjOd9iQ==" spinCount="100000" sheet="1" objects="1" scenarios="1"/>
  <mergeCells count="28">
    <mergeCell ref="D24:F24"/>
    <mergeCell ref="H7:O7"/>
    <mergeCell ref="N73:Q73"/>
    <mergeCell ref="E57:L57"/>
    <mergeCell ref="L28:M28"/>
    <mergeCell ref="D25:E25"/>
    <mergeCell ref="G27:J27"/>
    <mergeCell ref="G28:H28"/>
    <mergeCell ref="C27:E27"/>
    <mergeCell ref="C28:F28"/>
    <mergeCell ref="C66:L67"/>
    <mergeCell ref="C69:L70"/>
    <mergeCell ref="Q4:Q6"/>
    <mergeCell ref="H5:O5"/>
    <mergeCell ref="E58:L58"/>
    <mergeCell ref="L16:M16"/>
    <mergeCell ref="N16:O16"/>
    <mergeCell ref="C17:J17"/>
    <mergeCell ref="C21:E21"/>
    <mergeCell ref="G21:J21"/>
    <mergeCell ref="L21:O21"/>
    <mergeCell ref="C22:F22"/>
    <mergeCell ref="G22:H22"/>
    <mergeCell ref="L22:M22"/>
    <mergeCell ref="D29:E29"/>
    <mergeCell ref="D30:F30"/>
    <mergeCell ref="D31:E31"/>
    <mergeCell ref="D23:E23"/>
  </mergeCells>
  <dataValidations disablePrompts="1" count="3">
    <dataValidation type="decimal" allowBlank="1" showInputMessage="1" showErrorMessage="1" errorTitle="Geplante Umtriebe " error="Bei Buchtenendbelegung ist eine maximale Umtriebszahl von 4, bei Umstallmanagement ist eine maximale Umtriebszahl von 5 möglich." sqref="N37" xr:uid="{00000000-0002-0000-0300-000000000000}">
      <formula1>0</formula1>
      <formula2>S37</formula2>
    </dataValidation>
    <dataValidation type="decimal" allowBlank="1" showInputMessage="1" showErrorMessage="1" errorTitle="Liegefläche" error="Liegefläche kann nicht größer als Nettobuchtenfläche sein. Bitte korrigieren!" sqref="N23:N31 I29" xr:uid="{00000000-0002-0000-0300-000001000000}">
      <formula1>0</formula1>
      <formula2>D23</formula2>
    </dataValidation>
    <dataValidation type="list" allowBlank="1" showInputMessage="1" showErrorMessage="1" sqref="N41:N42 N60:N62 N51:N57 N45:N47" xr:uid="{00000000-0002-0000-0300-000002000000}">
      <formula1>$U$40:$U$42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80" fitToWidth="2" fitToHeight="2" orientation="portrait" r:id="rId1"/>
  <headerFooter>
    <oddFooter>&amp;L&amp;"Arial,Standard"&amp;10Ministerium für Ernährung, Ländlichen Raum und Verbraucherschutz&amp;R&amp;"Arial,Standard"&amp;10FAKT II G2 - Version 8.2, 18.02.2026</oddFooter>
  </headerFooter>
  <ignoredErrors>
    <ignoredError sqref="N38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Z117"/>
  <sheetViews>
    <sheetView showGridLines="0" zoomScaleNormal="100" zoomScaleSheetLayoutView="55" zoomScalePageLayoutView="70" workbookViewId="0"/>
  </sheetViews>
  <sheetFormatPr baseColWidth="10" defaultColWidth="11.42578125" defaultRowHeight="14.25" x14ac:dyDescent="0.2"/>
  <cols>
    <col min="1" max="1" width="2.140625" style="119" bestFit="1" customWidth="1"/>
    <col min="2" max="2" width="7.7109375" style="4" customWidth="1"/>
    <col min="3" max="3" width="10.7109375" style="141" customWidth="1"/>
    <col min="4" max="5" width="10.7109375" style="4" customWidth="1"/>
    <col min="6" max="8" width="14.7109375" style="4" customWidth="1"/>
    <col min="9" max="9" width="10.7109375" style="4" customWidth="1"/>
    <col min="10" max="10" width="4.7109375" style="4" customWidth="1"/>
    <col min="11" max="11" width="10.140625" style="149" hidden="1" customWidth="1"/>
    <col min="12" max="12" width="9.85546875" style="149" hidden="1" customWidth="1"/>
    <col min="13" max="13" width="5.7109375" style="4" customWidth="1"/>
    <col min="14" max="14" width="7.7109375" style="4" customWidth="1"/>
    <col min="15" max="16" width="10.7109375" style="4" customWidth="1"/>
    <col min="17" max="19" width="14.7109375" style="4" customWidth="1"/>
    <col min="20" max="20" width="10.7109375" style="4" customWidth="1"/>
    <col min="21" max="21" width="4.7109375" style="4" customWidth="1"/>
    <col min="22" max="22" width="10.140625" style="149" hidden="1" customWidth="1"/>
    <col min="23" max="23" width="11.85546875" style="149" hidden="1" customWidth="1"/>
    <col min="24" max="24" width="5.7109375" style="4" customWidth="1"/>
    <col min="25" max="25" width="7.7109375" style="4" customWidth="1"/>
    <col min="26" max="27" width="10.7109375" style="4" customWidth="1"/>
    <col min="28" max="30" width="14.7109375" style="4" customWidth="1"/>
    <col min="31" max="31" width="10.7109375" style="4" customWidth="1"/>
    <col min="32" max="32" width="4.7109375" style="4" customWidth="1"/>
    <col min="33" max="33" width="10.140625" style="149" hidden="1" customWidth="1"/>
    <col min="34" max="34" width="9.85546875" style="149" hidden="1" customWidth="1"/>
    <col min="35" max="35" width="5.7109375" style="4" customWidth="1"/>
    <col min="36" max="36" width="7.7109375" style="4" customWidth="1"/>
    <col min="37" max="38" width="10.7109375" style="4" customWidth="1"/>
    <col min="39" max="41" width="14.7109375" style="4" customWidth="1"/>
    <col min="42" max="42" width="10.7109375" style="4" customWidth="1"/>
    <col min="43" max="43" width="4.7109375" style="4" customWidth="1"/>
    <col min="44" max="44" width="10.140625" style="149" hidden="1" customWidth="1"/>
    <col min="45" max="45" width="9.85546875" style="149" hidden="1" customWidth="1"/>
    <col min="46" max="46" width="4.5703125" style="119" customWidth="1"/>
    <col min="47" max="48" width="18.5703125" style="138" customWidth="1"/>
    <col min="49" max="49" width="16.28515625" style="138" customWidth="1"/>
    <col min="50" max="16384" width="11.42578125" style="4"/>
  </cols>
  <sheetData>
    <row r="1" spans="2:52" ht="20.25" x14ac:dyDescent="0.3">
      <c r="B1" s="74" t="s">
        <v>86</v>
      </c>
      <c r="C1" s="140"/>
      <c r="D1" s="8"/>
      <c r="E1" s="8"/>
      <c r="F1" s="8"/>
      <c r="G1" s="8"/>
      <c r="H1" s="8"/>
    </row>
    <row r="3" spans="2:52" ht="18" x14ac:dyDescent="0.25">
      <c r="B3" s="75" t="s">
        <v>87</v>
      </c>
      <c r="C3" s="162"/>
      <c r="D3" s="80"/>
      <c r="E3" s="80"/>
      <c r="F3" s="80"/>
      <c r="G3" s="139" t="str">
        <f>'Schweine Premium G2.2'!H1</f>
        <v/>
      </c>
      <c r="Y3" s="75" t="s">
        <v>87</v>
      </c>
      <c r="Z3" s="80"/>
      <c r="AA3" s="80"/>
      <c r="AB3" s="80"/>
    </row>
    <row r="4" spans="2:52" ht="15" x14ac:dyDescent="0.25">
      <c r="C4" s="142"/>
    </row>
    <row r="5" spans="2:52" ht="15.75" x14ac:dyDescent="0.25">
      <c r="B5" s="84" t="s">
        <v>162</v>
      </c>
      <c r="C5" s="142"/>
      <c r="D5" s="82"/>
      <c r="E5" s="83"/>
      <c r="F5" s="83"/>
      <c r="G5" s="83"/>
      <c r="H5" s="92" t="s">
        <v>99</v>
      </c>
      <c r="I5" s="93">
        <v>0.8</v>
      </c>
      <c r="J5" s="97" t="s">
        <v>98</v>
      </c>
      <c r="N5" s="84" t="s">
        <v>88</v>
      </c>
      <c r="O5" s="82"/>
      <c r="P5" s="83"/>
      <c r="Q5" s="83"/>
      <c r="R5" s="83"/>
      <c r="S5" s="92" t="s">
        <v>99</v>
      </c>
      <c r="T5" s="93">
        <v>0.25</v>
      </c>
      <c r="U5" s="97" t="s">
        <v>98</v>
      </c>
      <c r="X5" s="83"/>
      <c r="Y5" s="84" t="s">
        <v>89</v>
      </c>
      <c r="Z5" s="82"/>
      <c r="AA5" s="83"/>
      <c r="AB5" s="83"/>
      <c r="AC5" s="83"/>
      <c r="AD5" s="92" t="s">
        <v>99</v>
      </c>
      <c r="AE5" s="93">
        <v>0.5</v>
      </c>
      <c r="AF5" s="97" t="s">
        <v>98</v>
      </c>
      <c r="AI5" s="83"/>
      <c r="AJ5" s="84" t="s">
        <v>90</v>
      </c>
      <c r="AK5" s="82"/>
      <c r="AL5" s="83"/>
      <c r="AM5" s="83"/>
      <c r="AN5" s="83"/>
      <c r="AO5" s="92" t="s">
        <v>99</v>
      </c>
      <c r="AP5" s="93">
        <v>0.3</v>
      </c>
      <c r="AQ5" s="97" t="s">
        <v>98</v>
      </c>
      <c r="AT5" s="120"/>
      <c r="AU5" s="84" t="s">
        <v>194</v>
      </c>
      <c r="AV5" s="187"/>
      <c r="AW5" s="187"/>
      <c r="AX5" s="83"/>
      <c r="AY5" s="83"/>
      <c r="AZ5" s="83"/>
    </row>
    <row r="6" spans="2:52" ht="16.5" thickBot="1" x14ac:dyDescent="0.3">
      <c r="B6" s="81"/>
      <c r="D6" s="82"/>
      <c r="E6" s="83"/>
      <c r="F6" s="83"/>
      <c r="G6" s="83"/>
      <c r="H6" s="83"/>
      <c r="I6" s="83"/>
      <c r="J6" s="83"/>
      <c r="K6" s="150"/>
      <c r="L6" s="150"/>
      <c r="N6" s="81"/>
      <c r="O6" s="82"/>
      <c r="P6" s="83"/>
      <c r="Q6" s="83"/>
      <c r="R6" s="83"/>
      <c r="S6" s="83"/>
      <c r="T6" s="83"/>
      <c r="U6" s="83"/>
      <c r="V6" s="150"/>
      <c r="W6" s="150"/>
      <c r="X6" s="83"/>
      <c r="Y6" s="81"/>
      <c r="Z6" s="82"/>
      <c r="AA6" s="83"/>
      <c r="AB6" s="83"/>
      <c r="AC6" s="83"/>
      <c r="AD6" s="83"/>
      <c r="AE6" s="83"/>
      <c r="AF6" s="83"/>
      <c r="AG6" s="150"/>
      <c r="AH6" s="150"/>
      <c r="AI6" s="83"/>
      <c r="AJ6" s="81"/>
      <c r="AK6" s="82"/>
      <c r="AL6" s="83"/>
      <c r="AM6" s="83"/>
      <c r="AN6" s="83"/>
      <c r="AO6" s="83"/>
      <c r="AP6" s="83"/>
      <c r="AQ6" s="83"/>
      <c r="AR6" s="150"/>
      <c r="AS6" s="150"/>
      <c r="AT6" s="120"/>
      <c r="AU6" s="188"/>
      <c r="AV6" s="188"/>
      <c r="AW6" s="188"/>
      <c r="AX6" s="83"/>
      <c r="AY6" s="83"/>
      <c r="AZ6" s="83"/>
    </row>
    <row r="7" spans="2:52" ht="50.45" customHeight="1" x14ac:dyDescent="0.2">
      <c r="B7" s="94" t="s">
        <v>95</v>
      </c>
      <c r="C7" s="143" t="s">
        <v>164</v>
      </c>
      <c r="D7" s="95" t="s">
        <v>91</v>
      </c>
      <c r="E7" s="95" t="s">
        <v>92</v>
      </c>
      <c r="F7" s="95" t="s">
        <v>93</v>
      </c>
      <c r="G7" s="86" t="s">
        <v>103</v>
      </c>
      <c r="H7" s="86" t="s">
        <v>96</v>
      </c>
      <c r="I7" s="311" t="s">
        <v>94</v>
      </c>
      <c r="J7" s="312"/>
      <c r="K7" s="151" t="s">
        <v>138</v>
      </c>
      <c r="L7" s="152" t="s">
        <v>139</v>
      </c>
      <c r="N7" s="94" t="s">
        <v>95</v>
      </c>
      <c r="O7" s="95" t="s">
        <v>91</v>
      </c>
      <c r="P7" s="95" t="s">
        <v>92</v>
      </c>
      <c r="Q7" s="95" t="s">
        <v>93</v>
      </c>
      <c r="R7" s="86" t="s">
        <v>103</v>
      </c>
      <c r="S7" s="86" t="s">
        <v>96</v>
      </c>
      <c r="T7" s="311" t="s">
        <v>94</v>
      </c>
      <c r="U7" s="312"/>
      <c r="V7" s="151" t="s">
        <v>138</v>
      </c>
      <c r="W7" s="152" t="s">
        <v>139</v>
      </c>
      <c r="X7" s="99"/>
      <c r="Y7" s="94" t="s">
        <v>95</v>
      </c>
      <c r="Z7" s="95" t="s">
        <v>91</v>
      </c>
      <c r="AA7" s="95" t="s">
        <v>92</v>
      </c>
      <c r="AB7" s="95" t="s">
        <v>93</v>
      </c>
      <c r="AC7" s="86" t="s">
        <v>103</v>
      </c>
      <c r="AD7" s="86" t="s">
        <v>96</v>
      </c>
      <c r="AE7" s="311" t="s">
        <v>94</v>
      </c>
      <c r="AF7" s="312"/>
      <c r="AG7" s="151" t="s">
        <v>138</v>
      </c>
      <c r="AH7" s="152" t="s">
        <v>139</v>
      </c>
      <c r="AI7" s="98"/>
      <c r="AJ7" s="94" t="s">
        <v>95</v>
      </c>
      <c r="AK7" s="95" t="s">
        <v>91</v>
      </c>
      <c r="AL7" s="95" t="s">
        <v>92</v>
      </c>
      <c r="AM7" s="85" t="s">
        <v>93</v>
      </c>
      <c r="AN7" s="86" t="s">
        <v>103</v>
      </c>
      <c r="AO7" s="86" t="s">
        <v>96</v>
      </c>
      <c r="AP7" s="311" t="s">
        <v>94</v>
      </c>
      <c r="AQ7" s="312"/>
      <c r="AR7" s="151" t="s">
        <v>138</v>
      </c>
      <c r="AS7" s="152" t="s">
        <v>139</v>
      </c>
      <c r="AT7" s="218"/>
      <c r="AU7" s="193" t="s">
        <v>167</v>
      </c>
      <c r="AV7" s="194" t="s">
        <v>149</v>
      </c>
      <c r="AW7" s="189" t="s">
        <v>150</v>
      </c>
      <c r="AX7" s="99"/>
      <c r="AY7" s="99"/>
      <c r="AZ7" s="98"/>
    </row>
    <row r="8" spans="2:52" ht="18" x14ac:dyDescent="0.2">
      <c r="B8" s="78"/>
      <c r="C8" s="144" t="s">
        <v>102</v>
      </c>
      <c r="D8" s="96" t="s">
        <v>101</v>
      </c>
      <c r="E8" s="96" t="s">
        <v>101</v>
      </c>
      <c r="F8" s="96" t="s">
        <v>100</v>
      </c>
      <c r="G8" s="96" t="s">
        <v>100</v>
      </c>
      <c r="H8" s="79" t="s">
        <v>100</v>
      </c>
      <c r="I8" s="313" t="s">
        <v>102</v>
      </c>
      <c r="J8" s="314"/>
      <c r="K8" s="153" t="s">
        <v>100</v>
      </c>
      <c r="L8" s="154" t="s">
        <v>102</v>
      </c>
      <c r="N8" s="78"/>
      <c r="O8" s="96" t="s">
        <v>101</v>
      </c>
      <c r="P8" s="96" t="s">
        <v>101</v>
      </c>
      <c r="Q8" s="96" t="s">
        <v>100</v>
      </c>
      <c r="R8" s="96" t="s">
        <v>100</v>
      </c>
      <c r="S8" s="79" t="s">
        <v>100</v>
      </c>
      <c r="T8" s="313" t="s">
        <v>102</v>
      </c>
      <c r="U8" s="314"/>
      <c r="V8" s="153" t="s">
        <v>100</v>
      </c>
      <c r="W8" s="154" t="s">
        <v>102</v>
      </c>
      <c r="X8" s="99"/>
      <c r="Y8" s="78"/>
      <c r="Z8" s="96" t="s">
        <v>101</v>
      </c>
      <c r="AA8" s="96" t="s">
        <v>101</v>
      </c>
      <c r="AB8" s="96" t="s">
        <v>100</v>
      </c>
      <c r="AC8" s="96" t="s">
        <v>100</v>
      </c>
      <c r="AD8" s="79" t="s">
        <v>100</v>
      </c>
      <c r="AE8" s="313" t="s">
        <v>102</v>
      </c>
      <c r="AF8" s="314"/>
      <c r="AG8" s="153" t="s">
        <v>100</v>
      </c>
      <c r="AH8" s="154" t="s">
        <v>102</v>
      </c>
      <c r="AI8" s="98"/>
      <c r="AJ8" s="78"/>
      <c r="AK8" s="96" t="s">
        <v>101</v>
      </c>
      <c r="AL8" s="96" t="s">
        <v>101</v>
      </c>
      <c r="AM8" s="96" t="s">
        <v>100</v>
      </c>
      <c r="AN8" s="96" t="s">
        <v>100</v>
      </c>
      <c r="AO8" s="79" t="s">
        <v>100</v>
      </c>
      <c r="AP8" s="313" t="s">
        <v>102</v>
      </c>
      <c r="AQ8" s="314"/>
      <c r="AR8" s="153" t="s">
        <v>100</v>
      </c>
      <c r="AS8" s="154" t="s">
        <v>102</v>
      </c>
      <c r="AT8" s="218"/>
      <c r="AU8" s="195" t="s">
        <v>102</v>
      </c>
      <c r="AV8" s="190" t="s">
        <v>102</v>
      </c>
      <c r="AW8" s="191" t="s">
        <v>102</v>
      </c>
      <c r="AX8" s="99"/>
      <c r="AY8" s="99"/>
      <c r="AZ8" s="98"/>
    </row>
    <row r="9" spans="2:52" x14ac:dyDescent="0.2">
      <c r="B9" s="77">
        <v>1</v>
      </c>
      <c r="C9" s="145"/>
      <c r="D9" s="116"/>
      <c r="E9" s="116"/>
      <c r="F9" s="214">
        <f>D9*E9</f>
        <v>0</v>
      </c>
      <c r="G9" s="116"/>
      <c r="H9" s="214">
        <f>F9-G9</f>
        <v>0</v>
      </c>
      <c r="I9" s="346">
        <f>ROUNDDOWN(H9/$I$5,0)</f>
        <v>0</v>
      </c>
      <c r="J9" s="347"/>
      <c r="K9" s="155">
        <f>H9*C9</f>
        <v>0</v>
      </c>
      <c r="L9" s="156">
        <f>I9*C9</f>
        <v>0</v>
      </c>
      <c r="N9" s="77">
        <v>1</v>
      </c>
      <c r="O9" s="116"/>
      <c r="P9" s="116"/>
      <c r="Q9" s="214">
        <f>O9*P9</f>
        <v>0</v>
      </c>
      <c r="R9" s="116"/>
      <c r="S9" s="214">
        <f>Q9-R9</f>
        <v>0</v>
      </c>
      <c r="T9" s="346">
        <f>ROUNDDOWN(S9/$T$5,0)</f>
        <v>0</v>
      </c>
      <c r="U9" s="347"/>
      <c r="V9" s="155">
        <f>S9*C9</f>
        <v>0</v>
      </c>
      <c r="W9" s="156">
        <f>T9*C9</f>
        <v>0</v>
      </c>
      <c r="X9" s="83"/>
      <c r="Y9" s="77">
        <v>1</v>
      </c>
      <c r="Z9" s="116"/>
      <c r="AA9" s="116"/>
      <c r="AB9" s="214">
        <f>Z9*AA9</f>
        <v>0</v>
      </c>
      <c r="AC9" s="116"/>
      <c r="AD9" s="214">
        <f>AB9-AC9</f>
        <v>0</v>
      </c>
      <c r="AE9" s="346">
        <f>ROUNDDOWN(AD9/$AE$5,0)</f>
        <v>0</v>
      </c>
      <c r="AF9" s="347"/>
      <c r="AG9" s="155">
        <f>AD9*C9</f>
        <v>0</v>
      </c>
      <c r="AH9" s="156">
        <f>AE9*C9</f>
        <v>0</v>
      </c>
      <c r="AI9" s="120"/>
      <c r="AJ9" s="77">
        <v>1</v>
      </c>
      <c r="AK9" s="116"/>
      <c r="AL9" s="116"/>
      <c r="AM9" s="214">
        <f>AK9*AL9</f>
        <v>0</v>
      </c>
      <c r="AN9" s="116"/>
      <c r="AO9" s="214">
        <f>AM9-AN9</f>
        <v>0</v>
      </c>
      <c r="AP9" s="346">
        <f>ROUNDDOWN(AO9/$AP$5,0)</f>
        <v>0</v>
      </c>
      <c r="AQ9" s="347"/>
      <c r="AR9" s="155">
        <f>AO9*C9</f>
        <v>0</v>
      </c>
      <c r="AS9" s="156">
        <f>AP9*C9</f>
        <v>0</v>
      </c>
      <c r="AT9" s="120"/>
      <c r="AU9" s="205">
        <f t="shared" ref="AU9:AU52" si="0">MIN(AP9,AE9,T9,I9)</f>
        <v>0</v>
      </c>
      <c r="AV9" s="196"/>
      <c r="AW9" s="209">
        <f t="shared" ref="AW9:AW52" si="1">IF(AV9&gt;AU9,AU9,(MIN(AP9,AE9,T9,I9,AV9))*C9)</f>
        <v>0</v>
      </c>
      <c r="AX9" s="83"/>
      <c r="AY9" s="83"/>
      <c r="AZ9" s="83"/>
    </row>
    <row r="10" spans="2:52" x14ac:dyDescent="0.2">
      <c r="B10" s="76">
        <v>2</v>
      </c>
      <c r="C10" s="146"/>
      <c r="D10" s="117"/>
      <c r="E10" s="117"/>
      <c r="F10" s="215">
        <f t="shared" ref="F10:F52" si="2">D10*E10</f>
        <v>0</v>
      </c>
      <c r="G10" s="117"/>
      <c r="H10" s="215">
        <f t="shared" ref="H10:H52" si="3">F10-G10</f>
        <v>0</v>
      </c>
      <c r="I10" s="342">
        <f t="shared" ref="I10:I52" si="4">ROUNDDOWN(H10/$I$5,0)</f>
        <v>0</v>
      </c>
      <c r="J10" s="343"/>
      <c r="K10" s="155">
        <f t="shared" ref="K10:K52" si="5">H10*C10</f>
        <v>0</v>
      </c>
      <c r="L10" s="156">
        <f t="shared" ref="L10:L52" si="6">I10*C10</f>
        <v>0</v>
      </c>
      <c r="N10" s="76">
        <v>2</v>
      </c>
      <c r="O10" s="117"/>
      <c r="P10" s="117"/>
      <c r="Q10" s="215">
        <f t="shared" ref="Q10:Q52" si="7">O10*P10</f>
        <v>0</v>
      </c>
      <c r="R10" s="117"/>
      <c r="S10" s="215">
        <f t="shared" ref="S10:S43" si="8">Q10-R10</f>
        <v>0</v>
      </c>
      <c r="T10" s="342">
        <f t="shared" ref="T10:T52" si="9">ROUNDDOWN(S10/$T$5,0)</f>
        <v>0</v>
      </c>
      <c r="U10" s="343"/>
      <c r="V10" s="155">
        <f t="shared" ref="V10:V52" si="10">S10*C10</f>
        <v>0</v>
      </c>
      <c r="W10" s="156">
        <f t="shared" ref="W10:W52" si="11">T10*C10</f>
        <v>0</v>
      </c>
      <c r="X10" s="83"/>
      <c r="Y10" s="76">
        <v>2</v>
      </c>
      <c r="Z10" s="117"/>
      <c r="AA10" s="117"/>
      <c r="AB10" s="215">
        <f t="shared" ref="AB10:AB52" si="12">Z10*AA10</f>
        <v>0</v>
      </c>
      <c r="AC10" s="117"/>
      <c r="AD10" s="215">
        <f t="shared" ref="AD10:AD43" si="13">AB10-AC10</f>
        <v>0</v>
      </c>
      <c r="AE10" s="342">
        <f t="shared" ref="AE10:AE52" si="14">ROUNDDOWN(AD10/$AE$5,0)</f>
        <v>0</v>
      </c>
      <c r="AF10" s="343"/>
      <c r="AG10" s="155">
        <f t="shared" ref="AG10:AG52" si="15">AD10*C10</f>
        <v>0</v>
      </c>
      <c r="AH10" s="156">
        <f t="shared" ref="AH10:AH52" si="16">AE10*C10</f>
        <v>0</v>
      </c>
      <c r="AI10" s="120"/>
      <c r="AJ10" s="76">
        <v>2</v>
      </c>
      <c r="AK10" s="117"/>
      <c r="AL10" s="117"/>
      <c r="AM10" s="215">
        <f t="shared" ref="AM10:AM52" si="17">AK10*AL10</f>
        <v>0</v>
      </c>
      <c r="AN10" s="117"/>
      <c r="AO10" s="215">
        <f t="shared" ref="AO10:AO43" si="18">AM10-AN10</f>
        <v>0</v>
      </c>
      <c r="AP10" s="342">
        <f t="shared" ref="AP10:AP52" si="19">ROUNDDOWN(AO10/$AP$5,0)</f>
        <v>0</v>
      </c>
      <c r="AQ10" s="343"/>
      <c r="AR10" s="155">
        <f t="shared" ref="AR10:AR52" si="20">AO10*C10</f>
        <v>0</v>
      </c>
      <c r="AS10" s="156">
        <f t="shared" ref="AS10:AS52" si="21">AP10*C10</f>
        <v>0</v>
      </c>
      <c r="AT10" s="120"/>
      <c r="AU10" s="206">
        <f t="shared" si="0"/>
        <v>0</v>
      </c>
      <c r="AV10" s="197"/>
      <c r="AW10" s="210">
        <f t="shared" si="1"/>
        <v>0</v>
      </c>
      <c r="AX10" s="83"/>
      <c r="AY10" s="83"/>
      <c r="AZ10" s="83"/>
    </row>
    <row r="11" spans="2:52" x14ac:dyDescent="0.2">
      <c r="B11" s="76">
        <v>3</v>
      </c>
      <c r="C11" s="146"/>
      <c r="D11" s="117"/>
      <c r="E11" s="117"/>
      <c r="F11" s="215">
        <f t="shared" si="2"/>
        <v>0</v>
      </c>
      <c r="G11" s="117"/>
      <c r="H11" s="215">
        <f t="shared" si="3"/>
        <v>0</v>
      </c>
      <c r="I11" s="342">
        <f t="shared" si="4"/>
        <v>0</v>
      </c>
      <c r="J11" s="343"/>
      <c r="K11" s="155">
        <f t="shared" si="5"/>
        <v>0</v>
      </c>
      <c r="L11" s="156">
        <f t="shared" si="6"/>
        <v>0</v>
      </c>
      <c r="N11" s="76">
        <v>3</v>
      </c>
      <c r="O11" s="117"/>
      <c r="P11" s="117"/>
      <c r="Q11" s="215">
        <f t="shared" si="7"/>
        <v>0</v>
      </c>
      <c r="R11" s="117"/>
      <c r="S11" s="215">
        <f t="shared" si="8"/>
        <v>0</v>
      </c>
      <c r="T11" s="342">
        <f t="shared" si="9"/>
        <v>0</v>
      </c>
      <c r="U11" s="343"/>
      <c r="V11" s="155">
        <f t="shared" si="10"/>
        <v>0</v>
      </c>
      <c r="W11" s="156">
        <f t="shared" si="11"/>
        <v>0</v>
      </c>
      <c r="X11" s="83"/>
      <c r="Y11" s="76">
        <v>3</v>
      </c>
      <c r="Z11" s="117"/>
      <c r="AA11" s="117"/>
      <c r="AB11" s="215">
        <f t="shared" si="12"/>
        <v>0</v>
      </c>
      <c r="AC11" s="117"/>
      <c r="AD11" s="215">
        <f t="shared" si="13"/>
        <v>0</v>
      </c>
      <c r="AE11" s="342">
        <f t="shared" si="14"/>
        <v>0</v>
      </c>
      <c r="AF11" s="343"/>
      <c r="AG11" s="155">
        <f t="shared" si="15"/>
        <v>0</v>
      </c>
      <c r="AH11" s="156">
        <f t="shared" si="16"/>
        <v>0</v>
      </c>
      <c r="AI11" s="120"/>
      <c r="AJ11" s="76">
        <v>3</v>
      </c>
      <c r="AK11" s="117"/>
      <c r="AL11" s="117"/>
      <c r="AM11" s="215">
        <f t="shared" si="17"/>
        <v>0</v>
      </c>
      <c r="AN11" s="117"/>
      <c r="AO11" s="215">
        <f t="shared" si="18"/>
        <v>0</v>
      </c>
      <c r="AP11" s="342">
        <f t="shared" si="19"/>
        <v>0</v>
      </c>
      <c r="AQ11" s="343"/>
      <c r="AR11" s="155">
        <f t="shared" si="20"/>
        <v>0</v>
      </c>
      <c r="AS11" s="156">
        <f t="shared" si="21"/>
        <v>0</v>
      </c>
      <c r="AT11" s="120"/>
      <c r="AU11" s="206">
        <f t="shared" si="0"/>
        <v>0</v>
      </c>
      <c r="AV11" s="197"/>
      <c r="AW11" s="210">
        <f t="shared" si="1"/>
        <v>0</v>
      </c>
      <c r="AX11" s="83"/>
      <c r="AY11" s="83"/>
      <c r="AZ11" s="83"/>
    </row>
    <row r="12" spans="2:52" x14ac:dyDescent="0.2">
      <c r="B12" s="76">
        <v>4</v>
      </c>
      <c r="C12" s="146"/>
      <c r="D12" s="117"/>
      <c r="E12" s="117"/>
      <c r="F12" s="215">
        <f t="shared" si="2"/>
        <v>0</v>
      </c>
      <c r="G12" s="117"/>
      <c r="H12" s="215">
        <f t="shared" si="3"/>
        <v>0</v>
      </c>
      <c r="I12" s="342">
        <f t="shared" si="4"/>
        <v>0</v>
      </c>
      <c r="J12" s="343"/>
      <c r="K12" s="155">
        <f t="shared" si="5"/>
        <v>0</v>
      </c>
      <c r="L12" s="156">
        <f t="shared" si="6"/>
        <v>0</v>
      </c>
      <c r="N12" s="76">
        <v>4</v>
      </c>
      <c r="O12" s="117"/>
      <c r="P12" s="117"/>
      <c r="Q12" s="215">
        <f t="shared" si="7"/>
        <v>0</v>
      </c>
      <c r="R12" s="117"/>
      <c r="S12" s="215">
        <f t="shared" si="8"/>
        <v>0</v>
      </c>
      <c r="T12" s="342">
        <f t="shared" si="9"/>
        <v>0</v>
      </c>
      <c r="U12" s="343"/>
      <c r="V12" s="155">
        <f t="shared" si="10"/>
        <v>0</v>
      </c>
      <c r="W12" s="156">
        <f t="shared" si="11"/>
        <v>0</v>
      </c>
      <c r="X12" s="83"/>
      <c r="Y12" s="76">
        <v>4</v>
      </c>
      <c r="Z12" s="117"/>
      <c r="AA12" s="117"/>
      <c r="AB12" s="215">
        <f t="shared" si="12"/>
        <v>0</v>
      </c>
      <c r="AC12" s="117"/>
      <c r="AD12" s="215">
        <f t="shared" si="13"/>
        <v>0</v>
      </c>
      <c r="AE12" s="342">
        <f t="shared" si="14"/>
        <v>0</v>
      </c>
      <c r="AF12" s="343"/>
      <c r="AG12" s="155">
        <f t="shared" si="15"/>
        <v>0</v>
      </c>
      <c r="AH12" s="156">
        <f t="shared" si="16"/>
        <v>0</v>
      </c>
      <c r="AI12" s="120"/>
      <c r="AJ12" s="76">
        <v>4</v>
      </c>
      <c r="AK12" s="117"/>
      <c r="AL12" s="117"/>
      <c r="AM12" s="215">
        <f t="shared" si="17"/>
        <v>0</v>
      </c>
      <c r="AN12" s="117"/>
      <c r="AO12" s="215">
        <f t="shared" si="18"/>
        <v>0</v>
      </c>
      <c r="AP12" s="342">
        <f t="shared" si="19"/>
        <v>0</v>
      </c>
      <c r="AQ12" s="343"/>
      <c r="AR12" s="155">
        <f t="shared" si="20"/>
        <v>0</v>
      </c>
      <c r="AS12" s="156">
        <f t="shared" si="21"/>
        <v>0</v>
      </c>
      <c r="AT12" s="120"/>
      <c r="AU12" s="207">
        <f t="shared" si="0"/>
        <v>0</v>
      </c>
      <c r="AV12" s="198"/>
      <c r="AW12" s="210">
        <f t="shared" si="1"/>
        <v>0</v>
      </c>
      <c r="AX12" s="83"/>
      <c r="AY12" s="83"/>
      <c r="AZ12" s="83"/>
    </row>
    <row r="13" spans="2:52" x14ac:dyDescent="0.2">
      <c r="B13" s="76">
        <v>5</v>
      </c>
      <c r="C13" s="146"/>
      <c r="D13" s="117"/>
      <c r="E13" s="117"/>
      <c r="F13" s="215">
        <f t="shared" si="2"/>
        <v>0</v>
      </c>
      <c r="G13" s="117"/>
      <c r="H13" s="215">
        <f t="shared" si="3"/>
        <v>0</v>
      </c>
      <c r="I13" s="342">
        <f t="shared" si="4"/>
        <v>0</v>
      </c>
      <c r="J13" s="343"/>
      <c r="K13" s="155">
        <f t="shared" si="5"/>
        <v>0</v>
      </c>
      <c r="L13" s="156">
        <f t="shared" si="6"/>
        <v>0</v>
      </c>
      <c r="N13" s="76">
        <v>5</v>
      </c>
      <c r="O13" s="117"/>
      <c r="P13" s="117"/>
      <c r="Q13" s="215">
        <f t="shared" si="7"/>
        <v>0</v>
      </c>
      <c r="R13" s="117"/>
      <c r="S13" s="215">
        <f t="shared" si="8"/>
        <v>0</v>
      </c>
      <c r="T13" s="342">
        <f t="shared" si="9"/>
        <v>0</v>
      </c>
      <c r="U13" s="343"/>
      <c r="V13" s="155">
        <f t="shared" si="10"/>
        <v>0</v>
      </c>
      <c r="W13" s="156">
        <f t="shared" si="11"/>
        <v>0</v>
      </c>
      <c r="X13" s="83"/>
      <c r="Y13" s="76">
        <v>5</v>
      </c>
      <c r="Z13" s="117"/>
      <c r="AA13" s="117"/>
      <c r="AB13" s="215">
        <f t="shared" si="12"/>
        <v>0</v>
      </c>
      <c r="AC13" s="117"/>
      <c r="AD13" s="215">
        <f t="shared" si="13"/>
        <v>0</v>
      </c>
      <c r="AE13" s="342">
        <f t="shared" si="14"/>
        <v>0</v>
      </c>
      <c r="AF13" s="343"/>
      <c r="AG13" s="155">
        <f t="shared" si="15"/>
        <v>0</v>
      </c>
      <c r="AH13" s="156">
        <f t="shared" si="16"/>
        <v>0</v>
      </c>
      <c r="AI13" s="120"/>
      <c r="AJ13" s="76">
        <v>5</v>
      </c>
      <c r="AK13" s="117"/>
      <c r="AL13" s="117"/>
      <c r="AM13" s="215">
        <f t="shared" si="17"/>
        <v>0</v>
      </c>
      <c r="AN13" s="117"/>
      <c r="AO13" s="215">
        <f t="shared" si="18"/>
        <v>0</v>
      </c>
      <c r="AP13" s="342">
        <f t="shared" si="19"/>
        <v>0</v>
      </c>
      <c r="AQ13" s="343"/>
      <c r="AR13" s="155">
        <f t="shared" si="20"/>
        <v>0</v>
      </c>
      <c r="AS13" s="156">
        <f t="shared" si="21"/>
        <v>0</v>
      </c>
      <c r="AT13" s="120"/>
      <c r="AU13" s="206">
        <f t="shared" si="0"/>
        <v>0</v>
      </c>
      <c r="AV13" s="197"/>
      <c r="AW13" s="210">
        <f t="shared" si="1"/>
        <v>0</v>
      </c>
      <c r="AX13" s="83"/>
      <c r="AY13" s="83"/>
      <c r="AZ13" s="83"/>
    </row>
    <row r="14" spans="2:52" x14ac:dyDescent="0.2">
      <c r="B14" s="76">
        <v>6</v>
      </c>
      <c r="C14" s="146"/>
      <c r="D14" s="117"/>
      <c r="E14" s="117"/>
      <c r="F14" s="215">
        <f t="shared" si="2"/>
        <v>0</v>
      </c>
      <c r="G14" s="117"/>
      <c r="H14" s="215">
        <f t="shared" si="3"/>
        <v>0</v>
      </c>
      <c r="I14" s="342">
        <f t="shared" si="4"/>
        <v>0</v>
      </c>
      <c r="J14" s="343"/>
      <c r="K14" s="155">
        <f t="shared" si="5"/>
        <v>0</v>
      </c>
      <c r="L14" s="156">
        <f t="shared" si="6"/>
        <v>0</v>
      </c>
      <c r="N14" s="76">
        <v>6</v>
      </c>
      <c r="O14" s="117"/>
      <c r="P14" s="117"/>
      <c r="Q14" s="215">
        <f t="shared" si="7"/>
        <v>0</v>
      </c>
      <c r="R14" s="117"/>
      <c r="S14" s="215">
        <f t="shared" si="8"/>
        <v>0</v>
      </c>
      <c r="T14" s="342">
        <f t="shared" si="9"/>
        <v>0</v>
      </c>
      <c r="U14" s="343"/>
      <c r="V14" s="155">
        <f t="shared" si="10"/>
        <v>0</v>
      </c>
      <c r="W14" s="156">
        <f t="shared" si="11"/>
        <v>0</v>
      </c>
      <c r="X14" s="83"/>
      <c r="Y14" s="76">
        <v>6</v>
      </c>
      <c r="Z14" s="117"/>
      <c r="AA14" s="117"/>
      <c r="AB14" s="215">
        <f t="shared" si="12"/>
        <v>0</v>
      </c>
      <c r="AC14" s="117"/>
      <c r="AD14" s="215">
        <f t="shared" si="13"/>
        <v>0</v>
      </c>
      <c r="AE14" s="342">
        <f t="shared" si="14"/>
        <v>0</v>
      </c>
      <c r="AF14" s="343"/>
      <c r="AG14" s="155">
        <f t="shared" si="15"/>
        <v>0</v>
      </c>
      <c r="AH14" s="156">
        <f t="shared" si="16"/>
        <v>0</v>
      </c>
      <c r="AI14" s="120"/>
      <c r="AJ14" s="76">
        <v>6</v>
      </c>
      <c r="AK14" s="117"/>
      <c r="AL14" s="117"/>
      <c r="AM14" s="215">
        <f t="shared" si="17"/>
        <v>0</v>
      </c>
      <c r="AN14" s="117"/>
      <c r="AO14" s="215">
        <f t="shared" si="18"/>
        <v>0</v>
      </c>
      <c r="AP14" s="342">
        <f t="shared" si="19"/>
        <v>0</v>
      </c>
      <c r="AQ14" s="343"/>
      <c r="AR14" s="155">
        <f t="shared" si="20"/>
        <v>0</v>
      </c>
      <c r="AS14" s="156">
        <f t="shared" si="21"/>
        <v>0</v>
      </c>
      <c r="AT14" s="120"/>
      <c r="AU14" s="207">
        <f t="shared" si="0"/>
        <v>0</v>
      </c>
      <c r="AV14" s="198"/>
      <c r="AW14" s="210">
        <f t="shared" si="1"/>
        <v>0</v>
      </c>
      <c r="AX14" s="83"/>
      <c r="AY14" s="83"/>
      <c r="AZ14" s="83"/>
    </row>
    <row r="15" spans="2:52" x14ac:dyDescent="0.2">
      <c r="B15" s="76">
        <v>7</v>
      </c>
      <c r="C15" s="146"/>
      <c r="D15" s="117"/>
      <c r="E15" s="117"/>
      <c r="F15" s="215">
        <f t="shared" si="2"/>
        <v>0</v>
      </c>
      <c r="G15" s="117"/>
      <c r="H15" s="215">
        <f t="shared" si="3"/>
        <v>0</v>
      </c>
      <c r="I15" s="342">
        <f t="shared" si="4"/>
        <v>0</v>
      </c>
      <c r="J15" s="343"/>
      <c r="K15" s="155">
        <f t="shared" si="5"/>
        <v>0</v>
      </c>
      <c r="L15" s="156">
        <f t="shared" si="6"/>
        <v>0</v>
      </c>
      <c r="N15" s="76">
        <v>7</v>
      </c>
      <c r="O15" s="117"/>
      <c r="P15" s="117"/>
      <c r="Q15" s="215">
        <f t="shared" si="7"/>
        <v>0</v>
      </c>
      <c r="R15" s="117"/>
      <c r="S15" s="215">
        <f t="shared" si="8"/>
        <v>0</v>
      </c>
      <c r="T15" s="342">
        <f t="shared" si="9"/>
        <v>0</v>
      </c>
      <c r="U15" s="343"/>
      <c r="V15" s="155">
        <f t="shared" si="10"/>
        <v>0</v>
      </c>
      <c r="W15" s="156">
        <f t="shared" si="11"/>
        <v>0</v>
      </c>
      <c r="X15" s="83"/>
      <c r="Y15" s="76">
        <v>7</v>
      </c>
      <c r="Z15" s="117"/>
      <c r="AA15" s="117"/>
      <c r="AB15" s="215">
        <f t="shared" si="12"/>
        <v>0</v>
      </c>
      <c r="AC15" s="117"/>
      <c r="AD15" s="215">
        <f t="shared" si="13"/>
        <v>0</v>
      </c>
      <c r="AE15" s="342">
        <f t="shared" si="14"/>
        <v>0</v>
      </c>
      <c r="AF15" s="343"/>
      <c r="AG15" s="155">
        <f t="shared" si="15"/>
        <v>0</v>
      </c>
      <c r="AH15" s="156">
        <f t="shared" si="16"/>
        <v>0</v>
      </c>
      <c r="AI15" s="120"/>
      <c r="AJ15" s="76">
        <v>7</v>
      </c>
      <c r="AK15" s="117"/>
      <c r="AL15" s="117"/>
      <c r="AM15" s="215">
        <f t="shared" si="17"/>
        <v>0</v>
      </c>
      <c r="AN15" s="117"/>
      <c r="AO15" s="215">
        <f t="shared" si="18"/>
        <v>0</v>
      </c>
      <c r="AP15" s="342">
        <f t="shared" si="19"/>
        <v>0</v>
      </c>
      <c r="AQ15" s="343"/>
      <c r="AR15" s="155">
        <f t="shared" si="20"/>
        <v>0</v>
      </c>
      <c r="AS15" s="156">
        <f t="shared" si="21"/>
        <v>0</v>
      </c>
      <c r="AT15" s="120"/>
      <c r="AU15" s="206">
        <f t="shared" si="0"/>
        <v>0</v>
      </c>
      <c r="AV15" s="197"/>
      <c r="AW15" s="210">
        <f t="shared" si="1"/>
        <v>0</v>
      </c>
      <c r="AX15" s="83"/>
      <c r="AY15" s="83"/>
      <c r="AZ15" s="83"/>
    </row>
    <row r="16" spans="2:52" x14ac:dyDescent="0.2">
      <c r="B16" s="76">
        <v>8</v>
      </c>
      <c r="C16" s="146"/>
      <c r="D16" s="117"/>
      <c r="E16" s="117"/>
      <c r="F16" s="215">
        <f t="shared" si="2"/>
        <v>0</v>
      </c>
      <c r="G16" s="117"/>
      <c r="H16" s="215">
        <f t="shared" si="3"/>
        <v>0</v>
      </c>
      <c r="I16" s="342">
        <f t="shared" si="4"/>
        <v>0</v>
      </c>
      <c r="J16" s="343"/>
      <c r="K16" s="155">
        <f t="shared" si="5"/>
        <v>0</v>
      </c>
      <c r="L16" s="156">
        <f t="shared" si="6"/>
        <v>0</v>
      </c>
      <c r="N16" s="76">
        <v>8</v>
      </c>
      <c r="O16" s="117"/>
      <c r="P16" s="117"/>
      <c r="Q16" s="215">
        <f t="shared" si="7"/>
        <v>0</v>
      </c>
      <c r="R16" s="117"/>
      <c r="S16" s="215">
        <f t="shared" si="8"/>
        <v>0</v>
      </c>
      <c r="T16" s="342">
        <f t="shared" si="9"/>
        <v>0</v>
      </c>
      <c r="U16" s="343"/>
      <c r="V16" s="155">
        <f t="shared" si="10"/>
        <v>0</v>
      </c>
      <c r="W16" s="156">
        <f t="shared" si="11"/>
        <v>0</v>
      </c>
      <c r="X16" s="83"/>
      <c r="Y16" s="76">
        <v>8</v>
      </c>
      <c r="Z16" s="117"/>
      <c r="AA16" s="117"/>
      <c r="AB16" s="215">
        <f t="shared" si="12"/>
        <v>0</v>
      </c>
      <c r="AC16" s="117"/>
      <c r="AD16" s="215">
        <f t="shared" si="13"/>
        <v>0</v>
      </c>
      <c r="AE16" s="342">
        <f t="shared" si="14"/>
        <v>0</v>
      </c>
      <c r="AF16" s="343"/>
      <c r="AG16" s="155">
        <f t="shared" si="15"/>
        <v>0</v>
      </c>
      <c r="AH16" s="156">
        <f t="shared" si="16"/>
        <v>0</v>
      </c>
      <c r="AI16" s="120"/>
      <c r="AJ16" s="76">
        <v>8</v>
      </c>
      <c r="AK16" s="117"/>
      <c r="AL16" s="117"/>
      <c r="AM16" s="215">
        <f t="shared" si="17"/>
        <v>0</v>
      </c>
      <c r="AN16" s="117"/>
      <c r="AO16" s="215">
        <f t="shared" si="18"/>
        <v>0</v>
      </c>
      <c r="AP16" s="342">
        <f t="shared" si="19"/>
        <v>0</v>
      </c>
      <c r="AQ16" s="343"/>
      <c r="AR16" s="155">
        <f t="shared" si="20"/>
        <v>0</v>
      </c>
      <c r="AS16" s="156">
        <f t="shared" si="21"/>
        <v>0</v>
      </c>
      <c r="AT16" s="120"/>
      <c r="AU16" s="207">
        <f t="shared" si="0"/>
        <v>0</v>
      </c>
      <c r="AV16" s="198"/>
      <c r="AW16" s="210">
        <f t="shared" si="1"/>
        <v>0</v>
      </c>
      <c r="AX16" s="83"/>
      <c r="AY16" s="83"/>
      <c r="AZ16" s="83"/>
    </row>
    <row r="17" spans="2:52" x14ac:dyDescent="0.2">
      <c r="B17" s="76">
        <v>9</v>
      </c>
      <c r="C17" s="146"/>
      <c r="D17" s="117"/>
      <c r="E17" s="117"/>
      <c r="F17" s="215">
        <f t="shared" si="2"/>
        <v>0</v>
      </c>
      <c r="G17" s="117"/>
      <c r="H17" s="215">
        <f t="shared" si="3"/>
        <v>0</v>
      </c>
      <c r="I17" s="342">
        <f t="shared" si="4"/>
        <v>0</v>
      </c>
      <c r="J17" s="343"/>
      <c r="K17" s="155">
        <f t="shared" si="5"/>
        <v>0</v>
      </c>
      <c r="L17" s="156">
        <f t="shared" si="6"/>
        <v>0</v>
      </c>
      <c r="N17" s="76">
        <v>9</v>
      </c>
      <c r="O17" s="117"/>
      <c r="P17" s="117"/>
      <c r="Q17" s="215">
        <f t="shared" si="7"/>
        <v>0</v>
      </c>
      <c r="R17" s="117"/>
      <c r="S17" s="215">
        <f t="shared" si="8"/>
        <v>0</v>
      </c>
      <c r="T17" s="342">
        <f t="shared" si="9"/>
        <v>0</v>
      </c>
      <c r="U17" s="343"/>
      <c r="V17" s="155">
        <f t="shared" si="10"/>
        <v>0</v>
      </c>
      <c r="W17" s="156">
        <f t="shared" si="11"/>
        <v>0</v>
      </c>
      <c r="X17" s="83"/>
      <c r="Y17" s="76">
        <v>9</v>
      </c>
      <c r="Z17" s="117"/>
      <c r="AA17" s="117"/>
      <c r="AB17" s="215">
        <f t="shared" si="12"/>
        <v>0</v>
      </c>
      <c r="AC17" s="117"/>
      <c r="AD17" s="215">
        <f t="shared" si="13"/>
        <v>0</v>
      </c>
      <c r="AE17" s="342">
        <f t="shared" si="14"/>
        <v>0</v>
      </c>
      <c r="AF17" s="343"/>
      <c r="AG17" s="155">
        <f t="shared" si="15"/>
        <v>0</v>
      </c>
      <c r="AH17" s="156">
        <f t="shared" si="16"/>
        <v>0</v>
      </c>
      <c r="AI17" s="120"/>
      <c r="AJ17" s="76">
        <v>9</v>
      </c>
      <c r="AK17" s="117"/>
      <c r="AL17" s="117"/>
      <c r="AM17" s="215">
        <f t="shared" si="17"/>
        <v>0</v>
      </c>
      <c r="AN17" s="117"/>
      <c r="AO17" s="215">
        <f t="shared" si="18"/>
        <v>0</v>
      </c>
      <c r="AP17" s="342">
        <f t="shared" si="19"/>
        <v>0</v>
      </c>
      <c r="AQ17" s="343"/>
      <c r="AR17" s="155">
        <f t="shared" si="20"/>
        <v>0</v>
      </c>
      <c r="AS17" s="156">
        <f t="shared" si="21"/>
        <v>0</v>
      </c>
      <c r="AT17" s="120"/>
      <c r="AU17" s="206">
        <f t="shared" si="0"/>
        <v>0</v>
      </c>
      <c r="AV17" s="197"/>
      <c r="AW17" s="210">
        <f t="shared" si="1"/>
        <v>0</v>
      </c>
      <c r="AX17" s="83"/>
      <c r="AY17" s="83"/>
      <c r="AZ17" s="83"/>
    </row>
    <row r="18" spans="2:52" x14ac:dyDescent="0.2">
      <c r="B18" s="76">
        <v>10</v>
      </c>
      <c r="C18" s="146"/>
      <c r="D18" s="117"/>
      <c r="E18" s="117"/>
      <c r="F18" s="215">
        <f t="shared" si="2"/>
        <v>0</v>
      </c>
      <c r="G18" s="117"/>
      <c r="H18" s="215">
        <f t="shared" si="3"/>
        <v>0</v>
      </c>
      <c r="I18" s="342">
        <f t="shared" si="4"/>
        <v>0</v>
      </c>
      <c r="J18" s="343"/>
      <c r="K18" s="155">
        <f t="shared" si="5"/>
        <v>0</v>
      </c>
      <c r="L18" s="156">
        <f t="shared" si="6"/>
        <v>0</v>
      </c>
      <c r="N18" s="76">
        <v>10</v>
      </c>
      <c r="O18" s="117"/>
      <c r="P18" s="117"/>
      <c r="Q18" s="215">
        <f t="shared" si="7"/>
        <v>0</v>
      </c>
      <c r="R18" s="117"/>
      <c r="S18" s="215">
        <f t="shared" si="8"/>
        <v>0</v>
      </c>
      <c r="T18" s="342">
        <f t="shared" si="9"/>
        <v>0</v>
      </c>
      <c r="U18" s="343"/>
      <c r="V18" s="155">
        <f t="shared" si="10"/>
        <v>0</v>
      </c>
      <c r="W18" s="156">
        <f t="shared" si="11"/>
        <v>0</v>
      </c>
      <c r="X18" s="83"/>
      <c r="Y18" s="76">
        <v>10</v>
      </c>
      <c r="Z18" s="117"/>
      <c r="AA18" s="117"/>
      <c r="AB18" s="215">
        <f t="shared" si="12"/>
        <v>0</v>
      </c>
      <c r="AC18" s="117"/>
      <c r="AD18" s="215">
        <f t="shared" si="13"/>
        <v>0</v>
      </c>
      <c r="AE18" s="342">
        <f t="shared" si="14"/>
        <v>0</v>
      </c>
      <c r="AF18" s="343"/>
      <c r="AG18" s="155">
        <f t="shared" si="15"/>
        <v>0</v>
      </c>
      <c r="AH18" s="156">
        <f t="shared" si="16"/>
        <v>0</v>
      </c>
      <c r="AI18" s="120"/>
      <c r="AJ18" s="76">
        <v>10</v>
      </c>
      <c r="AK18" s="117"/>
      <c r="AL18" s="117"/>
      <c r="AM18" s="215">
        <f t="shared" si="17"/>
        <v>0</v>
      </c>
      <c r="AN18" s="117"/>
      <c r="AO18" s="215">
        <f t="shared" si="18"/>
        <v>0</v>
      </c>
      <c r="AP18" s="342">
        <f t="shared" si="19"/>
        <v>0</v>
      </c>
      <c r="AQ18" s="343"/>
      <c r="AR18" s="155">
        <f t="shared" si="20"/>
        <v>0</v>
      </c>
      <c r="AS18" s="156">
        <f t="shared" si="21"/>
        <v>0</v>
      </c>
      <c r="AT18" s="120"/>
      <c r="AU18" s="206">
        <f t="shared" si="0"/>
        <v>0</v>
      </c>
      <c r="AV18" s="197"/>
      <c r="AW18" s="210">
        <f t="shared" si="1"/>
        <v>0</v>
      </c>
      <c r="AX18" s="83"/>
      <c r="AY18" s="83"/>
      <c r="AZ18" s="83"/>
    </row>
    <row r="19" spans="2:52" x14ac:dyDescent="0.2">
      <c r="B19" s="76">
        <v>11</v>
      </c>
      <c r="C19" s="146"/>
      <c r="D19" s="117"/>
      <c r="E19" s="117"/>
      <c r="F19" s="215">
        <f t="shared" si="2"/>
        <v>0</v>
      </c>
      <c r="G19" s="117"/>
      <c r="H19" s="215">
        <f t="shared" si="3"/>
        <v>0</v>
      </c>
      <c r="I19" s="342">
        <f t="shared" si="4"/>
        <v>0</v>
      </c>
      <c r="J19" s="343"/>
      <c r="K19" s="155">
        <f t="shared" si="5"/>
        <v>0</v>
      </c>
      <c r="L19" s="156">
        <f t="shared" si="6"/>
        <v>0</v>
      </c>
      <c r="N19" s="76">
        <v>11</v>
      </c>
      <c r="O19" s="117"/>
      <c r="P19" s="117"/>
      <c r="Q19" s="215">
        <f t="shared" si="7"/>
        <v>0</v>
      </c>
      <c r="R19" s="117"/>
      <c r="S19" s="215">
        <f t="shared" si="8"/>
        <v>0</v>
      </c>
      <c r="T19" s="342">
        <f t="shared" si="9"/>
        <v>0</v>
      </c>
      <c r="U19" s="343"/>
      <c r="V19" s="155">
        <f t="shared" si="10"/>
        <v>0</v>
      </c>
      <c r="W19" s="156">
        <f t="shared" si="11"/>
        <v>0</v>
      </c>
      <c r="X19" s="83"/>
      <c r="Y19" s="76">
        <v>11</v>
      </c>
      <c r="Z19" s="117"/>
      <c r="AA19" s="117"/>
      <c r="AB19" s="215">
        <f t="shared" si="12"/>
        <v>0</v>
      </c>
      <c r="AC19" s="117"/>
      <c r="AD19" s="215">
        <f t="shared" si="13"/>
        <v>0</v>
      </c>
      <c r="AE19" s="342">
        <f t="shared" si="14"/>
        <v>0</v>
      </c>
      <c r="AF19" s="343"/>
      <c r="AG19" s="155">
        <f t="shared" si="15"/>
        <v>0</v>
      </c>
      <c r="AH19" s="156">
        <f t="shared" si="16"/>
        <v>0</v>
      </c>
      <c r="AI19" s="120"/>
      <c r="AJ19" s="76">
        <v>11</v>
      </c>
      <c r="AK19" s="117"/>
      <c r="AL19" s="117"/>
      <c r="AM19" s="215">
        <f t="shared" si="17"/>
        <v>0</v>
      </c>
      <c r="AN19" s="117"/>
      <c r="AO19" s="215">
        <f t="shared" si="18"/>
        <v>0</v>
      </c>
      <c r="AP19" s="342">
        <f t="shared" si="19"/>
        <v>0</v>
      </c>
      <c r="AQ19" s="343"/>
      <c r="AR19" s="155">
        <f t="shared" si="20"/>
        <v>0</v>
      </c>
      <c r="AS19" s="156">
        <f t="shared" si="21"/>
        <v>0</v>
      </c>
      <c r="AT19" s="120"/>
      <c r="AU19" s="207">
        <f t="shared" si="0"/>
        <v>0</v>
      </c>
      <c r="AV19" s="198"/>
      <c r="AW19" s="210">
        <f t="shared" si="1"/>
        <v>0</v>
      </c>
      <c r="AX19" s="83"/>
      <c r="AY19" s="83"/>
      <c r="AZ19" s="83"/>
    </row>
    <row r="20" spans="2:52" x14ac:dyDescent="0.2">
      <c r="B20" s="76">
        <v>12</v>
      </c>
      <c r="C20" s="146"/>
      <c r="D20" s="117"/>
      <c r="E20" s="117"/>
      <c r="F20" s="215">
        <f t="shared" si="2"/>
        <v>0</v>
      </c>
      <c r="G20" s="117"/>
      <c r="H20" s="215">
        <f t="shared" si="3"/>
        <v>0</v>
      </c>
      <c r="I20" s="342">
        <f t="shared" si="4"/>
        <v>0</v>
      </c>
      <c r="J20" s="343"/>
      <c r="K20" s="155">
        <f t="shared" si="5"/>
        <v>0</v>
      </c>
      <c r="L20" s="156">
        <f t="shared" si="6"/>
        <v>0</v>
      </c>
      <c r="N20" s="76">
        <v>12</v>
      </c>
      <c r="O20" s="117"/>
      <c r="P20" s="117"/>
      <c r="Q20" s="215">
        <f t="shared" si="7"/>
        <v>0</v>
      </c>
      <c r="R20" s="117"/>
      <c r="S20" s="215">
        <f t="shared" si="8"/>
        <v>0</v>
      </c>
      <c r="T20" s="342">
        <f t="shared" si="9"/>
        <v>0</v>
      </c>
      <c r="U20" s="343"/>
      <c r="V20" s="155">
        <f t="shared" si="10"/>
        <v>0</v>
      </c>
      <c r="W20" s="156">
        <f t="shared" si="11"/>
        <v>0</v>
      </c>
      <c r="X20" s="83"/>
      <c r="Y20" s="76">
        <v>12</v>
      </c>
      <c r="Z20" s="117"/>
      <c r="AA20" s="117"/>
      <c r="AB20" s="215">
        <f t="shared" si="12"/>
        <v>0</v>
      </c>
      <c r="AC20" s="117"/>
      <c r="AD20" s="215">
        <f t="shared" si="13"/>
        <v>0</v>
      </c>
      <c r="AE20" s="342">
        <f t="shared" si="14"/>
        <v>0</v>
      </c>
      <c r="AF20" s="343"/>
      <c r="AG20" s="155">
        <f t="shared" si="15"/>
        <v>0</v>
      </c>
      <c r="AH20" s="156">
        <f t="shared" si="16"/>
        <v>0</v>
      </c>
      <c r="AI20" s="120"/>
      <c r="AJ20" s="76">
        <v>12</v>
      </c>
      <c r="AK20" s="117"/>
      <c r="AL20" s="117"/>
      <c r="AM20" s="215">
        <f t="shared" si="17"/>
        <v>0</v>
      </c>
      <c r="AN20" s="117"/>
      <c r="AO20" s="215">
        <f t="shared" si="18"/>
        <v>0</v>
      </c>
      <c r="AP20" s="342">
        <f t="shared" si="19"/>
        <v>0</v>
      </c>
      <c r="AQ20" s="343"/>
      <c r="AR20" s="155">
        <f t="shared" si="20"/>
        <v>0</v>
      </c>
      <c r="AS20" s="156">
        <f t="shared" si="21"/>
        <v>0</v>
      </c>
      <c r="AT20" s="120"/>
      <c r="AU20" s="206">
        <f t="shared" si="0"/>
        <v>0</v>
      </c>
      <c r="AV20" s="197"/>
      <c r="AW20" s="210">
        <f t="shared" si="1"/>
        <v>0</v>
      </c>
      <c r="AX20" s="83"/>
      <c r="AY20" s="83"/>
      <c r="AZ20" s="83"/>
    </row>
    <row r="21" spans="2:52" x14ac:dyDescent="0.2">
      <c r="B21" s="76">
        <v>13</v>
      </c>
      <c r="C21" s="146"/>
      <c r="D21" s="117"/>
      <c r="E21" s="117"/>
      <c r="F21" s="215">
        <f t="shared" si="2"/>
        <v>0</v>
      </c>
      <c r="G21" s="117"/>
      <c r="H21" s="215">
        <f t="shared" si="3"/>
        <v>0</v>
      </c>
      <c r="I21" s="342">
        <f t="shared" si="4"/>
        <v>0</v>
      </c>
      <c r="J21" s="343"/>
      <c r="K21" s="155">
        <f t="shared" si="5"/>
        <v>0</v>
      </c>
      <c r="L21" s="156">
        <f t="shared" si="6"/>
        <v>0</v>
      </c>
      <c r="N21" s="76">
        <v>13</v>
      </c>
      <c r="O21" s="117"/>
      <c r="P21" s="117"/>
      <c r="Q21" s="215">
        <f t="shared" si="7"/>
        <v>0</v>
      </c>
      <c r="R21" s="117"/>
      <c r="S21" s="215">
        <f t="shared" si="8"/>
        <v>0</v>
      </c>
      <c r="T21" s="342">
        <f t="shared" si="9"/>
        <v>0</v>
      </c>
      <c r="U21" s="343"/>
      <c r="V21" s="155">
        <f t="shared" si="10"/>
        <v>0</v>
      </c>
      <c r="W21" s="156">
        <f t="shared" si="11"/>
        <v>0</v>
      </c>
      <c r="X21" s="83"/>
      <c r="Y21" s="76">
        <v>13</v>
      </c>
      <c r="Z21" s="117"/>
      <c r="AA21" s="117"/>
      <c r="AB21" s="215">
        <f t="shared" si="12"/>
        <v>0</v>
      </c>
      <c r="AC21" s="117"/>
      <c r="AD21" s="215">
        <f t="shared" si="13"/>
        <v>0</v>
      </c>
      <c r="AE21" s="342">
        <f t="shared" si="14"/>
        <v>0</v>
      </c>
      <c r="AF21" s="343"/>
      <c r="AG21" s="155">
        <f t="shared" si="15"/>
        <v>0</v>
      </c>
      <c r="AH21" s="156">
        <f t="shared" si="16"/>
        <v>0</v>
      </c>
      <c r="AI21" s="120"/>
      <c r="AJ21" s="76">
        <v>13</v>
      </c>
      <c r="AK21" s="117"/>
      <c r="AL21" s="117"/>
      <c r="AM21" s="215">
        <f t="shared" si="17"/>
        <v>0</v>
      </c>
      <c r="AN21" s="117"/>
      <c r="AO21" s="215">
        <f t="shared" si="18"/>
        <v>0</v>
      </c>
      <c r="AP21" s="342">
        <f t="shared" si="19"/>
        <v>0</v>
      </c>
      <c r="AQ21" s="343"/>
      <c r="AR21" s="155">
        <f t="shared" si="20"/>
        <v>0</v>
      </c>
      <c r="AS21" s="156">
        <f t="shared" si="21"/>
        <v>0</v>
      </c>
      <c r="AT21" s="120"/>
      <c r="AU21" s="207">
        <f t="shared" si="0"/>
        <v>0</v>
      </c>
      <c r="AV21" s="198"/>
      <c r="AW21" s="210">
        <f t="shared" si="1"/>
        <v>0</v>
      </c>
      <c r="AX21" s="83"/>
      <c r="AY21" s="83"/>
      <c r="AZ21" s="83"/>
    </row>
    <row r="22" spans="2:52" x14ac:dyDescent="0.2">
      <c r="B22" s="76">
        <v>14</v>
      </c>
      <c r="C22" s="146"/>
      <c r="D22" s="117"/>
      <c r="E22" s="117"/>
      <c r="F22" s="215">
        <f t="shared" si="2"/>
        <v>0</v>
      </c>
      <c r="G22" s="117"/>
      <c r="H22" s="215">
        <f t="shared" si="3"/>
        <v>0</v>
      </c>
      <c r="I22" s="342">
        <f t="shared" si="4"/>
        <v>0</v>
      </c>
      <c r="J22" s="343"/>
      <c r="K22" s="155">
        <f t="shared" si="5"/>
        <v>0</v>
      </c>
      <c r="L22" s="156">
        <f t="shared" si="6"/>
        <v>0</v>
      </c>
      <c r="N22" s="76">
        <v>14</v>
      </c>
      <c r="O22" s="117"/>
      <c r="P22" s="117"/>
      <c r="Q22" s="215">
        <f t="shared" si="7"/>
        <v>0</v>
      </c>
      <c r="R22" s="117"/>
      <c r="S22" s="215">
        <f t="shared" si="8"/>
        <v>0</v>
      </c>
      <c r="T22" s="342">
        <f t="shared" si="9"/>
        <v>0</v>
      </c>
      <c r="U22" s="343"/>
      <c r="V22" s="155">
        <f t="shared" si="10"/>
        <v>0</v>
      </c>
      <c r="W22" s="156">
        <f t="shared" si="11"/>
        <v>0</v>
      </c>
      <c r="X22" s="83"/>
      <c r="Y22" s="76">
        <v>14</v>
      </c>
      <c r="Z22" s="117"/>
      <c r="AA22" s="117"/>
      <c r="AB22" s="215">
        <f t="shared" si="12"/>
        <v>0</v>
      </c>
      <c r="AC22" s="117"/>
      <c r="AD22" s="215">
        <f t="shared" si="13"/>
        <v>0</v>
      </c>
      <c r="AE22" s="342">
        <f t="shared" si="14"/>
        <v>0</v>
      </c>
      <c r="AF22" s="343"/>
      <c r="AG22" s="155">
        <f t="shared" si="15"/>
        <v>0</v>
      </c>
      <c r="AH22" s="156">
        <f t="shared" si="16"/>
        <v>0</v>
      </c>
      <c r="AI22" s="120"/>
      <c r="AJ22" s="76">
        <v>14</v>
      </c>
      <c r="AK22" s="117"/>
      <c r="AL22" s="117"/>
      <c r="AM22" s="215">
        <f t="shared" si="17"/>
        <v>0</v>
      </c>
      <c r="AN22" s="117"/>
      <c r="AO22" s="215">
        <f t="shared" si="18"/>
        <v>0</v>
      </c>
      <c r="AP22" s="342">
        <f t="shared" si="19"/>
        <v>0</v>
      </c>
      <c r="AQ22" s="343"/>
      <c r="AR22" s="155">
        <f t="shared" si="20"/>
        <v>0</v>
      </c>
      <c r="AS22" s="156">
        <f t="shared" si="21"/>
        <v>0</v>
      </c>
      <c r="AT22" s="120"/>
      <c r="AU22" s="206">
        <f t="shared" si="0"/>
        <v>0</v>
      </c>
      <c r="AV22" s="197"/>
      <c r="AW22" s="210">
        <f t="shared" si="1"/>
        <v>0</v>
      </c>
      <c r="AX22" s="83"/>
      <c r="AY22" s="83"/>
      <c r="AZ22" s="83"/>
    </row>
    <row r="23" spans="2:52" x14ac:dyDescent="0.2">
      <c r="B23" s="76">
        <v>15</v>
      </c>
      <c r="C23" s="146"/>
      <c r="D23" s="117"/>
      <c r="E23" s="117"/>
      <c r="F23" s="215">
        <f t="shared" si="2"/>
        <v>0</v>
      </c>
      <c r="G23" s="117"/>
      <c r="H23" s="215">
        <f t="shared" si="3"/>
        <v>0</v>
      </c>
      <c r="I23" s="342">
        <f t="shared" si="4"/>
        <v>0</v>
      </c>
      <c r="J23" s="343"/>
      <c r="K23" s="155">
        <f t="shared" si="5"/>
        <v>0</v>
      </c>
      <c r="L23" s="156">
        <f t="shared" si="6"/>
        <v>0</v>
      </c>
      <c r="N23" s="76">
        <v>15</v>
      </c>
      <c r="O23" s="117"/>
      <c r="P23" s="117"/>
      <c r="Q23" s="215">
        <f t="shared" si="7"/>
        <v>0</v>
      </c>
      <c r="R23" s="117"/>
      <c r="S23" s="215">
        <f t="shared" si="8"/>
        <v>0</v>
      </c>
      <c r="T23" s="342">
        <f t="shared" si="9"/>
        <v>0</v>
      </c>
      <c r="U23" s="343"/>
      <c r="V23" s="155">
        <f t="shared" si="10"/>
        <v>0</v>
      </c>
      <c r="W23" s="156">
        <f t="shared" si="11"/>
        <v>0</v>
      </c>
      <c r="X23" s="83"/>
      <c r="Y23" s="76">
        <v>15</v>
      </c>
      <c r="Z23" s="117"/>
      <c r="AA23" s="117"/>
      <c r="AB23" s="215">
        <f t="shared" si="12"/>
        <v>0</v>
      </c>
      <c r="AC23" s="117"/>
      <c r="AD23" s="215">
        <f t="shared" si="13"/>
        <v>0</v>
      </c>
      <c r="AE23" s="342">
        <f t="shared" si="14"/>
        <v>0</v>
      </c>
      <c r="AF23" s="343"/>
      <c r="AG23" s="155">
        <f t="shared" si="15"/>
        <v>0</v>
      </c>
      <c r="AH23" s="156">
        <f t="shared" si="16"/>
        <v>0</v>
      </c>
      <c r="AI23" s="120"/>
      <c r="AJ23" s="76">
        <v>15</v>
      </c>
      <c r="AK23" s="117"/>
      <c r="AL23" s="117"/>
      <c r="AM23" s="215">
        <f t="shared" si="17"/>
        <v>0</v>
      </c>
      <c r="AN23" s="117"/>
      <c r="AO23" s="215">
        <f t="shared" si="18"/>
        <v>0</v>
      </c>
      <c r="AP23" s="342">
        <f t="shared" si="19"/>
        <v>0</v>
      </c>
      <c r="AQ23" s="343"/>
      <c r="AR23" s="155">
        <f t="shared" si="20"/>
        <v>0</v>
      </c>
      <c r="AS23" s="156">
        <f t="shared" si="21"/>
        <v>0</v>
      </c>
      <c r="AT23" s="120"/>
      <c r="AU23" s="207">
        <f t="shared" si="0"/>
        <v>0</v>
      </c>
      <c r="AV23" s="198"/>
      <c r="AW23" s="210">
        <f t="shared" si="1"/>
        <v>0</v>
      </c>
      <c r="AX23" s="83"/>
      <c r="AY23" s="83"/>
      <c r="AZ23" s="83"/>
    </row>
    <row r="24" spans="2:52" x14ac:dyDescent="0.2">
      <c r="B24" s="76">
        <v>16</v>
      </c>
      <c r="C24" s="146"/>
      <c r="D24" s="117"/>
      <c r="E24" s="117"/>
      <c r="F24" s="215">
        <f t="shared" si="2"/>
        <v>0</v>
      </c>
      <c r="G24" s="117"/>
      <c r="H24" s="215">
        <f t="shared" si="3"/>
        <v>0</v>
      </c>
      <c r="I24" s="342">
        <f t="shared" si="4"/>
        <v>0</v>
      </c>
      <c r="J24" s="343"/>
      <c r="K24" s="155">
        <f t="shared" si="5"/>
        <v>0</v>
      </c>
      <c r="L24" s="156">
        <f t="shared" si="6"/>
        <v>0</v>
      </c>
      <c r="N24" s="76">
        <v>16</v>
      </c>
      <c r="O24" s="117"/>
      <c r="P24" s="117"/>
      <c r="Q24" s="215">
        <f t="shared" si="7"/>
        <v>0</v>
      </c>
      <c r="R24" s="117"/>
      <c r="S24" s="215">
        <f t="shared" si="8"/>
        <v>0</v>
      </c>
      <c r="T24" s="342">
        <f t="shared" si="9"/>
        <v>0</v>
      </c>
      <c r="U24" s="343"/>
      <c r="V24" s="155">
        <f t="shared" si="10"/>
        <v>0</v>
      </c>
      <c r="W24" s="156">
        <f t="shared" si="11"/>
        <v>0</v>
      </c>
      <c r="X24" s="83"/>
      <c r="Y24" s="76">
        <v>16</v>
      </c>
      <c r="Z24" s="117"/>
      <c r="AA24" s="117"/>
      <c r="AB24" s="215">
        <f t="shared" si="12"/>
        <v>0</v>
      </c>
      <c r="AC24" s="117"/>
      <c r="AD24" s="215">
        <f t="shared" si="13"/>
        <v>0</v>
      </c>
      <c r="AE24" s="342">
        <f t="shared" si="14"/>
        <v>0</v>
      </c>
      <c r="AF24" s="343"/>
      <c r="AG24" s="155">
        <f t="shared" si="15"/>
        <v>0</v>
      </c>
      <c r="AH24" s="156">
        <f t="shared" si="16"/>
        <v>0</v>
      </c>
      <c r="AI24" s="120"/>
      <c r="AJ24" s="76">
        <v>16</v>
      </c>
      <c r="AK24" s="117"/>
      <c r="AL24" s="117"/>
      <c r="AM24" s="215">
        <f t="shared" si="17"/>
        <v>0</v>
      </c>
      <c r="AN24" s="117"/>
      <c r="AO24" s="215">
        <f t="shared" si="18"/>
        <v>0</v>
      </c>
      <c r="AP24" s="342">
        <f t="shared" si="19"/>
        <v>0</v>
      </c>
      <c r="AQ24" s="343"/>
      <c r="AR24" s="155">
        <f t="shared" si="20"/>
        <v>0</v>
      </c>
      <c r="AS24" s="156">
        <f t="shared" si="21"/>
        <v>0</v>
      </c>
      <c r="AT24" s="120"/>
      <c r="AU24" s="206">
        <f t="shared" si="0"/>
        <v>0</v>
      </c>
      <c r="AV24" s="197"/>
      <c r="AW24" s="210">
        <f t="shared" si="1"/>
        <v>0</v>
      </c>
      <c r="AX24" s="83"/>
      <c r="AY24" s="83"/>
      <c r="AZ24" s="83"/>
    </row>
    <row r="25" spans="2:52" x14ac:dyDescent="0.2">
      <c r="B25" s="76">
        <v>17</v>
      </c>
      <c r="C25" s="146"/>
      <c r="D25" s="117"/>
      <c r="E25" s="117"/>
      <c r="F25" s="215">
        <f t="shared" si="2"/>
        <v>0</v>
      </c>
      <c r="G25" s="117"/>
      <c r="H25" s="215">
        <f t="shared" si="3"/>
        <v>0</v>
      </c>
      <c r="I25" s="342">
        <f t="shared" si="4"/>
        <v>0</v>
      </c>
      <c r="J25" s="343"/>
      <c r="K25" s="155">
        <f t="shared" si="5"/>
        <v>0</v>
      </c>
      <c r="L25" s="156">
        <f t="shared" si="6"/>
        <v>0</v>
      </c>
      <c r="N25" s="76">
        <v>17</v>
      </c>
      <c r="O25" s="117"/>
      <c r="P25" s="117"/>
      <c r="Q25" s="215">
        <f t="shared" si="7"/>
        <v>0</v>
      </c>
      <c r="R25" s="117"/>
      <c r="S25" s="215">
        <f t="shared" si="8"/>
        <v>0</v>
      </c>
      <c r="T25" s="342">
        <f t="shared" si="9"/>
        <v>0</v>
      </c>
      <c r="U25" s="343"/>
      <c r="V25" s="155">
        <f t="shared" si="10"/>
        <v>0</v>
      </c>
      <c r="W25" s="156">
        <f t="shared" si="11"/>
        <v>0</v>
      </c>
      <c r="X25" s="83"/>
      <c r="Y25" s="76">
        <v>17</v>
      </c>
      <c r="Z25" s="117"/>
      <c r="AA25" s="117"/>
      <c r="AB25" s="215">
        <f t="shared" si="12"/>
        <v>0</v>
      </c>
      <c r="AC25" s="117"/>
      <c r="AD25" s="215">
        <f t="shared" si="13"/>
        <v>0</v>
      </c>
      <c r="AE25" s="342">
        <f t="shared" si="14"/>
        <v>0</v>
      </c>
      <c r="AF25" s="343"/>
      <c r="AG25" s="155">
        <f t="shared" si="15"/>
        <v>0</v>
      </c>
      <c r="AH25" s="156">
        <f t="shared" si="16"/>
        <v>0</v>
      </c>
      <c r="AI25" s="120"/>
      <c r="AJ25" s="76">
        <v>17</v>
      </c>
      <c r="AK25" s="117"/>
      <c r="AL25" s="117"/>
      <c r="AM25" s="215">
        <f t="shared" si="17"/>
        <v>0</v>
      </c>
      <c r="AN25" s="117"/>
      <c r="AO25" s="215">
        <f t="shared" si="18"/>
        <v>0</v>
      </c>
      <c r="AP25" s="342">
        <f t="shared" si="19"/>
        <v>0</v>
      </c>
      <c r="AQ25" s="343"/>
      <c r="AR25" s="155">
        <f t="shared" si="20"/>
        <v>0</v>
      </c>
      <c r="AS25" s="156">
        <f t="shared" si="21"/>
        <v>0</v>
      </c>
      <c r="AT25" s="120"/>
      <c r="AU25" s="207">
        <f t="shared" si="0"/>
        <v>0</v>
      </c>
      <c r="AV25" s="198"/>
      <c r="AW25" s="210">
        <f t="shared" si="1"/>
        <v>0</v>
      </c>
      <c r="AX25" s="83"/>
      <c r="AY25" s="83"/>
      <c r="AZ25" s="83"/>
    </row>
    <row r="26" spans="2:52" x14ac:dyDescent="0.2">
      <c r="B26" s="76">
        <v>18</v>
      </c>
      <c r="C26" s="146"/>
      <c r="D26" s="117"/>
      <c r="E26" s="117"/>
      <c r="F26" s="215">
        <f t="shared" si="2"/>
        <v>0</v>
      </c>
      <c r="G26" s="117"/>
      <c r="H26" s="215">
        <f t="shared" si="3"/>
        <v>0</v>
      </c>
      <c r="I26" s="342">
        <f t="shared" si="4"/>
        <v>0</v>
      </c>
      <c r="J26" s="343"/>
      <c r="K26" s="155">
        <f t="shared" si="5"/>
        <v>0</v>
      </c>
      <c r="L26" s="156">
        <f t="shared" si="6"/>
        <v>0</v>
      </c>
      <c r="N26" s="76">
        <v>18</v>
      </c>
      <c r="O26" s="117"/>
      <c r="P26" s="117"/>
      <c r="Q26" s="215">
        <f t="shared" si="7"/>
        <v>0</v>
      </c>
      <c r="R26" s="117"/>
      <c r="S26" s="215">
        <f t="shared" si="8"/>
        <v>0</v>
      </c>
      <c r="T26" s="342">
        <f t="shared" si="9"/>
        <v>0</v>
      </c>
      <c r="U26" s="343"/>
      <c r="V26" s="155">
        <f t="shared" si="10"/>
        <v>0</v>
      </c>
      <c r="W26" s="156">
        <f t="shared" si="11"/>
        <v>0</v>
      </c>
      <c r="X26" s="83"/>
      <c r="Y26" s="76">
        <v>18</v>
      </c>
      <c r="Z26" s="117"/>
      <c r="AA26" s="117"/>
      <c r="AB26" s="215">
        <f t="shared" si="12"/>
        <v>0</v>
      </c>
      <c r="AC26" s="117"/>
      <c r="AD26" s="215">
        <f t="shared" si="13"/>
        <v>0</v>
      </c>
      <c r="AE26" s="342">
        <f t="shared" si="14"/>
        <v>0</v>
      </c>
      <c r="AF26" s="343"/>
      <c r="AG26" s="155">
        <f t="shared" si="15"/>
        <v>0</v>
      </c>
      <c r="AH26" s="156">
        <f t="shared" si="16"/>
        <v>0</v>
      </c>
      <c r="AI26" s="120"/>
      <c r="AJ26" s="76">
        <v>18</v>
      </c>
      <c r="AK26" s="117"/>
      <c r="AL26" s="117"/>
      <c r="AM26" s="215">
        <f t="shared" si="17"/>
        <v>0</v>
      </c>
      <c r="AN26" s="117"/>
      <c r="AO26" s="215">
        <f t="shared" si="18"/>
        <v>0</v>
      </c>
      <c r="AP26" s="342">
        <f t="shared" si="19"/>
        <v>0</v>
      </c>
      <c r="AQ26" s="343"/>
      <c r="AR26" s="155">
        <f t="shared" si="20"/>
        <v>0</v>
      </c>
      <c r="AS26" s="156">
        <f t="shared" si="21"/>
        <v>0</v>
      </c>
      <c r="AT26" s="120"/>
      <c r="AU26" s="206">
        <f t="shared" si="0"/>
        <v>0</v>
      </c>
      <c r="AV26" s="197"/>
      <c r="AW26" s="210">
        <f t="shared" si="1"/>
        <v>0</v>
      </c>
      <c r="AX26" s="83"/>
      <c r="AY26" s="83"/>
      <c r="AZ26" s="83"/>
    </row>
    <row r="27" spans="2:52" x14ac:dyDescent="0.2">
      <c r="B27" s="76">
        <v>19</v>
      </c>
      <c r="C27" s="146"/>
      <c r="D27" s="117"/>
      <c r="E27" s="117"/>
      <c r="F27" s="215">
        <f t="shared" si="2"/>
        <v>0</v>
      </c>
      <c r="G27" s="117"/>
      <c r="H27" s="215">
        <f t="shared" si="3"/>
        <v>0</v>
      </c>
      <c r="I27" s="342">
        <f t="shared" si="4"/>
        <v>0</v>
      </c>
      <c r="J27" s="343"/>
      <c r="K27" s="155">
        <f t="shared" si="5"/>
        <v>0</v>
      </c>
      <c r="L27" s="156">
        <f t="shared" si="6"/>
        <v>0</v>
      </c>
      <c r="N27" s="76">
        <v>19</v>
      </c>
      <c r="O27" s="117"/>
      <c r="P27" s="117"/>
      <c r="Q27" s="215">
        <f t="shared" si="7"/>
        <v>0</v>
      </c>
      <c r="R27" s="117"/>
      <c r="S27" s="215">
        <f t="shared" si="8"/>
        <v>0</v>
      </c>
      <c r="T27" s="342">
        <f t="shared" si="9"/>
        <v>0</v>
      </c>
      <c r="U27" s="343"/>
      <c r="V27" s="155">
        <f t="shared" si="10"/>
        <v>0</v>
      </c>
      <c r="W27" s="156">
        <f t="shared" si="11"/>
        <v>0</v>
      </c>
      <c r="X27" s="83"/>
      <c r="Y27" s="76">
        <v>19</v>
      </c>
      <c r="Z27" s="117"/>
      <c r="AA27" s="117"/>
      <c r="AB27" s="215">
        <f t="shared" si="12"/>
        <v>0</v>
      </c>
      <c r="AC27" s="117"/>
      <c r="AD27" s="215">
        <f t="shared" si="13"/>
        <v>0</v>
      </c>
      <c r="AE27" s="342">
        <f t="shared" si="14"/>
        <v>0</v>
      </c>
      <c r="AF27" s="343"/>
      <c r="AG27" s="155">
        <f t="shared" si="15"/>
        <v>0</v>
      </c>
      <c r="AH27" s="156">
        <f t="shared" si="16"/>
        <v>0</v>
      </c>
      <c r="AI27" s="120"/>
      <c r="AJ27" s="76">
        <v>19</v>
      </c>
      <c r="AK27" s="117"/>
      <c r="AL27" s="117"/>
      <c r="AM27" s="215">
        <f t="shared" si="17"/>
        <v>0</v>
      </c>
      <c r="AN27" s="117"/>
      <c r="AO27" s="215">
        <f t="shared" si="18"/>
        <v>0</v>
      </c>
      <c r="AP27" s="342">
        <f t="shared" si="19"/>
        <v>0</v>
      </c>
      <c r="AQ27" s="343"/>
      <c r="AR27" s="155">
        <f t="shared" si="20"/>
        <v>0</v>
      </c>
      <c r="AS27" s="156">
        <f t="shared" si="21"/>
        <v>0</v>
      </c>
      <c r="AT27" s="120"/>
      <c r="AU27" s="207">
        <f t="shared" si="0"/>
        <v>0</v>
      </c>
      <c r="AV27" s="198"/>
      <c r="AW27" s="210">
        <f t="shared" si="1"/>
        <v>0</v>
      </c>
      <c r="AX27" s="83"/>
      <c r="AY27" s="83"/>
      <c r="AZ27" s="83"/>
    </row>
    <row r="28" spans="2:52" x14ac:dyDescent="0.2">
      <c r="B28" s="76">
        <v>20</v>
      </c>
      <c r="C28" s="146"/>
      <c r="D28" s="117"/>
      <c r="E28" s="117"/>
      <c r="F28" s="215">
        <f t="shared" si="2"/>
        <v>0</v>
      </c>
      <c r="G28" s="117"/>
      <c r="H28" s="215">
        <f t="shared" si="3"/>
        <v>0</v>
      </c>
      <c r="I28" s="342">
        <f t="shared" si="4"/>
        <v>0</v>
      </c>
      <c r="J28" s="343"/>
      <c r="K28" s="155">
        <f t="shared" si="5"/>
        <v>0</v>
      </c>
      <c r="L28" s="156">
        <f t="shared" si="6"/>
        <v>0</v>
      </c>
      <c r="N28" s="76">
        <v>20</v>
      </c>
      <c r="O28" s="117"/>
      <c r="P28" s="117"/>
      <c r="Q28" s="215">
        <f t="shared" si="7"/>
        <v>0</v>
      </c>
      <c r="R28" s="117"/>
      <c r="S28" s="215">
        <f t="shared" si="8"/>
        <v>0</v>
      </c>
      <c r="T28" s="342">
        <f t="shared" si="9"/>
        <v>0</v>
      </c>
      <c r="U28" s="343"/>
      <c r="V28" s="155">
        <f t="shared" si="10"/>
        <v>0</v>
      </c>
      <c r="W28" s="156">
        <f t="shared" si="11"/>
        <v>0</v>
      </c>
      <c r="X28" s="83"/>
      <c r="Y28" s="76">
        <v>20</v>
      </c>
      <c r="Z28" s="117"/>
      <c r="AA28" s="117"/>
      <c r="AB28" s="215">
        <f t="shared" si="12"/>
        <v>0</v>
      </c>
      <c r="AC28" s="117"/>
      <c r="AD28" s="215">
        <f t="shared" si="13"/>
        <v>0</v>
      </c>
      <c r="AE28" s="342">
        <f t="shared" si="14"/>
        <v>0</v>
      </c>
      <c r="AF28" s="343"/>
      <c r="AG28" s="155">
        <f t="shared" si="15"/>
        <v>0</v>
      </c>
      <c r="AH28" s="156">
        <f t="shared" si="16"/>
        <v>0</v>
      </c>
      <c r="AI28" s="120"/>
      <c r="AJ28" s="76">
        <v>20</v>
      </c>
      <c r="AK28" s="117"/>
      <c r="AL28" s="117"/>
      <c r="AM28" s="215">
        <f t="shared" si="17"/>
        <v>0</v>
      </c>
      <c r="AN28" s="117"/>
      <c r="AO28" s="215">
        <f t="shared" si="18"/>
        <v>0</v>
      </c>
      <c r="AP28" s="342">
        <f t="shared" si="19"/>
        <v>0</v>
      </c>
      <c r="AQ28" s="343"/>
      <c r="AR28" s="155">
        <f t="shared" si="20"/>
        <v>0</v>
      </c>
      <c r="AS28" s="156">
        <f t="shared" si="21"/>
        <v>0</v>
      </c>
      <c r="AT28" s="120"/>
      <c r="AU28" s="206">
        <f t="shared" si="0"/>
        <v>0</v>
      </c>
      <c r="AV28" s="197"/>
      <c r="AW28" s="210">
        <f t="shared" si="1"/>
        <v>0</v>
      </c>
      <c r="AX28" s="83"/>
      <c r="AY28" s="83"/>
      <c r="AZ28" s="83"/>
    </row>
    <row r="29" spans="2:52" x14ac:dyDescent="0.2">
      <c r="B29" s="76">
        <v>21</v>
      </c>
      <c r="C29" s="146"/>
      <c r="D29" s="117"/>
      <c r="E29" s="117"/>
      <c r="F29" s="215">
        <f t="shared" si="2"/>
        <v>0</v>
      </c>
      <c r="G29" s="117"/>
      <c r="H29" s="215">
        <f t="shared" si="3"/>
        <v>0</v>
      </c>
      <c r="I29" s="342">
        <f t="shared" si="4"/>
        <v>0</v>
      </c>
      <c r="J29" s="343"/>
      <c r="K29" s="155">
        <f t="shared" si="5"/>
        <v>0</v>
      </c>
      <c r="L29" s="156">
        <f t="shared" si="6"/>
        <v>0</v>
      </c>
      <c r="N29" s="76">
        <v>21</v>
      </c>
      <c r="O29" s="117"/>
      <c r="P29" s="117"/>
      <c r="Q29" s="215">
        <f t="shared" si="7"/>
        <v>0</v>
      </c>
      <c r="R29" s="117"/>
      <c r="S29" s="215">
        <f t="shared" si="8"/>
        <v>0</v>
      </c>
      <c r="T29" s="342">
        <f t="shared" si="9"/>
        <v>0</v>
      </c>
      <c r="U29" s="343"/>
      <c r="V29" s="155">
        <f t="shared" si="10"/>
        <v>0</v>
      </c>
      <c r="W29" s="156">
        <f t="shared" si="11"/>
        <v>0</v>
      </c>
      <c r="X29" s="83"/>
      <c r="Y29" s="76">
        <v>21</v>
      </c>
      <c r="Z29" s="117"/>
      <c r="AA29" s="117"/>
      <c r="AB29" s="215">
        <f t="shared" si="12"/>
        <v>0</v>
      </c>
      <c r="AC29" s="117"/>
      <c r="AD29" s="215">
        <f t="shared" si="13"/>
        <v>0</v>
      </c>
      <c r="AE29" s="342">
        <f t="shared" si="14"/>
        <v>0</v>
      </c>
      <c r="AF29" s="343"/>
      <c r="AG29" s="155">
        <f t="shared" si="15"/>
        <v>0</v>
      </c>
      <c r="AH29" s="156">
        <f t="shared" si="16"/>
        <v>0</v>
      </c>
      <c r="AI29" s="120"/>
      <c r="AJ29" s="76">
        <v>21</v>
      </c>
      <c r="AK29" s="117"/>
      <c r="AL29" s="117"/>
      <c r="AM29" s="215">
        <f t="shared" si="17"/>
        <v>0</v>
      </c>
      <c r="AN29" s="117"/>
      <c r="AO29" s="215">
        <f t="shared" si="18"/>
        <v>0</v>
      </c>
      <c r="AP29" s="342">
        <f t="shared" si="19"/>
        <v>0</v>
      </c>
      <c r="AQ29" s="343"/>
      <c r="AR29" s="155">
        <f t="shared" si="20"/>
        <v>0</v>
      </c>
      <c r="AS29" s="156">
        <f t="shared" si="21"/>
        <v>0</v>
      </c>
      <c r="AT29" s="120"/>
      <c r="AU29" s="207">
        <f t="shared" si="0"/>
        <v>0</v>
      </c>
      <c r="AV29" s="198"/>
      <c r="AW29" s="210">
        <f t="shared" si="1"/>
        <v>0</v>
      </c>
      <c r="AX29" s="83"/>
      <c r="AY29" s="83"/>
      <c r="AZ29" s="83"/>
    </row>
    <row r="30" spans="2:52" x14ac:dyDescent="0.2">
      <c r="B30" s="76">
        <v>22</v>
      </c>
      <c r="C30" s="146"/>
      <c r="D30" s="117"/>
      <c r="E30" s="117"/>
      <c r="F30" s="215">
        <f t="shared" si="2"/>
        <v>0</v>
      </c>
      <c r="G30" s="117"/>
      <c r="H30" s="215">
        <f t="shared" si="3"/>
        <v>0</v>
      </c>
      <c r="I30" s="342">
        <f t="shared" si="4"/>
        <v>0</v>
      </c>
      <c r="J30" s="343"/>
      <c r="K30" s="155">
        <f t="shared" si="5"/>
        <v>0</v>
      </c>
      <c r="L30" s="156">
        <f t="shared" si="6"/>
        <v>0</v>
      </c>
      <c r="N30" s="76">
        <v>22</v>
      </c>
      <c r="O30" s="117"/>
      <c r="P30" s="117"/>
      <c r="Q30" s="215">
        <f t="shared" si="7"/>
        <v>0</v>
      </c>
      <c r="R30" s="117"/>
      <c r="S30" s="215">
        <f t="shared" si="8"/>
        <v>0</v>
      </c>
      <c r="T30" s="342">
        <f t="shared" si="9"/>
        <v>0</v>
      </c>
      <c r="U30" s="343"/>
      <c r="V30" s="155">
        <f t="shared" si="10"/>
        <v>0</v>
      </c>
      <c r="W30" s="156">
        <f t="shared" si="11"/>
        <v>0</v>
      </c>
      <c r="X30" s="83"/>
      <c r="Y30" s="76">
        <v>22</v>
      </c>
      <c r="Z30" s="117"/>
      <c r="AA30" s="117"/>
      <c r="AB30" s="215">
        <f t="shared" si="12"/>
        <v>0</v>
      </c>
      <c r="AC30" s="117"/>
      <c r="AD30" s="215">
        <f t="shared" si="13"/>
        <v>0</v>
      </c>
      <c r="AE30" s="342">
        <f t="shared" si="14"/>
        <v>0</v>
      </c>
      <c r="AF30" s="343"/>
      <c r="AG30" s="155">
        <f t="shared" si="15"/>
        <v>0</v>
      </c>
      <c r="AH30" s="156">
        <f t="shared" si="16"/>
        <v>0</v>
      </c>
      <c r="AI30" s="120"/>
      <c r="AJ30" s="76">
        <v>22</v>
      </c>
      <c r="AK30" s="117"/>
      <c r="AL30" s="117"/>
      <c r="AM30" s="215">
        <f t="shared" si="17"/>
        <v>0</v>
      </c>
      <c r="AN30" s="117"/>
      <c r="AO30" s="215">
        <f t="shared" si="18"/>
        <v>0</v>
      </c>
      <c r="AP30" s="342">
        <f t="shared" si="19"/>
        <v>0</v>
      </c>
      <c r="AQ30" s="343"/>
      <c r="AR30" s="155">
        <f t="shared" si="20"/>
        <v>0</v>
      </c>
      <c r="AS30" s="156">
        <f t="shared" si="21"/>
        <v>0</v>
      </c>
      <c r="AT30" s="120"/>
      <c r="AU30" s="206">
        <f t="shared" si="0"/>
        <v>0</v>
      </c>
      <c r="AV30" s="197"/>
      <c r="AW30" s="210">
        <f t="shared" si="1"/>
        <v>0</v>
      </c>
      <c r="AX30" s="83"/>
      <c r="AY30" s="83"/>
      <c r="AZ30" s="83"/>
    </row>
    <row r="31" spans="2:52" x14ac:dyDescent="0.2">
      <c r="B31" s="76">
        <v>23</v>
      </c>
      <c r="C31" s="146"/>
      <c r="D31" s="117"/>
      <c r="E31" s="117"/>
      <c r="F31" s="215">
        <f t="shared" si="2"/>
        <v>0</v>
      </c>
      <c r="G31" s="117"/>
      <c r="H31" s="215">
        <f t="shared" si="3"/>
        <v>0</v>
      </c>
      <c r="I31" s="342">
        <f t="shared" si="4"/>
        <v>0</v>
      </c>
      <c r="J31" s="343"/>
      <c r="K31" s="155">
        <f t="shared" si="5"/>
        <v>0</v>
      </c>
      <c r="L31" s="156">
        <f t="shared" si="6"/>
        <v>0</v>
      </c>
      <c r="N31" s="76">
        <v>23</v>
      </c>
      <c r="O31" s="117"/>
      <c r="P31" s="117"/>
      <c r="Q31" s="215">
        <f t="shared" si="7"/>
        <v>0</v>
      </c>
      <c r="R31" s="117"/>
      <c r="S31" s="215">
        <f t="shared" si="8"/>
        <v>0</v>
      </c>
      <c r="T31" s="342">
        <f t="shared" si="9"/>
        <v>0</v>
      </c>
      <c r="U31" s="343"/>
      <c r="V31" s="155">
        <f t="shared" si="10"/>
        <v>0</v>
      </c>
      <c r="W31" s="156">
        <f t="shared" si="11"/>
        <v>0</v>
      </c>
      <c r="X31" s="83"/>
      <c r="Y31" s="76">
        <v>23</v>
      </c>
      <c r="Z31" s="117"/>
      <c r="AA31" s="117"/>
      <c r="AB31" s="215">
        <f t="shared" si="12"/>
        <v>0</v>
      </c>
      <c r="AC31" s="117"/>
      <c r="AD31" s="215">
        <f t="shared" si="13"/>
        <v>0</v>
      </c>
      <c r="AE31" s="342">
        <f t="shared" si="14"/>
        <v>0</v>
      </c>
      <c r="AF31" s="343"/>
      <c r="AG31" s="155">
        <f t="shared" si="15"/>
        <v>0</v>
      </c>
      <c r="AH31" s="156">
        <f t="shared" si="16"/>
        <v>0</v>
      </c>
      <c r="AI31" s="120"/>
      <c r="AJ31" s="76">
        <v>23</v>
      </c>
      <c r="AK31" s="117"/>
      <c r="AL31" s="117"/>
      <c r="AM31" s="215">
        <f t="shared" si="17"/>
        <v>0</v>
      </c>
      <c r="AN31" s="117"/>
      <c r="AO31" s="215">
        <f t="shared" si="18"/>
        <v>0</v>
      </c>
      <c r="AP31" s="342">
        <f t="shared" si="19"/>
        <v>0</v>
      </c>
      <c r="AQ31" s="343"/>
      <c r="AR31" s="155">
        <f t="shared" si="20"/>
        <v>0</v>
      </c>
      <c r="AS31" s="156">
        <f t="shared" si="21"/>
        <v>0</v>
      </c>
      <c r="AT31" s="120"/>
      <c r="AU31" s="207">
        <f t="shared" si="0"/>
        <v>0</v>
      </c>
      <c r="AV31" s="198"/>
      <c r="AW31" s="210">
        <f t="shared" si="1"/>
        <v>0</v>
      </c>
      <c r="AX31" s="83"/>
      <c r="AY31" s="83"/>
      <c r="AZ31" s="83"/>
    </row>
    <row r="32" spans="2:52" x14ac:dyDescent="0.2">
      <c r="B32" s="76">
        <v>24</v>
      </c>
      <c r="C32" s="146"/>
      <c r="D32" s="117"/>
      <c r="E32" s="117"/>
      <c r="F32" s="215">
        <f t="shared" si="2"/>
        <v>0</v>
      </c>
      <c r="G32" s="117"/>
      <c r="H32" s="215">
        <f t="shared" si="3"/>
        <v>0</v>
      </c>
      <c r="I32" s="342">
        <f t="shared" si="4"/>
        <v>0</v>
      </c>
      <c r="J32" s="343"/>
      <c r="K32" s="155">
        <f t="shared" si="5"/>
        <v>0</v>
      </c>
      <c r="L32" s="156">
        <f t="shared" si="6"/>
        <v>0</v>
      </c>
      <c r="N32" s="76">
        <v>24</v>
      </c>
      <c r="O32" s="117"/>
      <c r="P32" s="117"/>
      <c r="Q32" s="215">
        <f t="shared" si="7"/>
        <v>0</v>
      </c>
      <c r="R32" s="117"/>
      <c r="S32" s="215">
        <f t="shared" si="8"/>
        <v>0</v>
      </c>
      <c r="T32" s="342">
        <f t="shared" si="9"/>
        <v>0</v>
      </c>
      <c r="U32" s="343"/>
      <c r="V32" s="155">
        <f t="shared" si="10"/>
        <v>0</v>
      </c>
      <c r="W32" s="156">
        <f t="shared" si="11"/>
        <v>0</v>
      </c>
      <c r="X32" s="83"/>
      <c r="Y32" s="76">
        <v>24</v>
      </c>
      <c r="Z32" s="117"/>
      <c r="AA32" s="117"/>
      <c r="AB32" s="215">
        <f t="shared" si="12"/>
        <v>0</v>
      </c>
      <c r="AC32" s="117"/>
      <c r="AD32" s="215">
        <f t="shared" si="13"/>
        <v>0</v>
      </c>
      <c r="AE32" s="342">
        <f t="shared" si="14"/>
        <v>0</v>
      </c>
      <c r="AF32" s="343"/>
      <c r="AG32" s="155">
        <f t="shared" si="15"/>
        <v>0</v>
      </c>
      <c r="AH32" s="156">
        <f t="shared" si="16"/>
        <v>0</v>
      </c>
      <c r="AI32" s="120"/>
      <c r="AJ32" s="76">
        <v>24</v>
      </c>
      <c r="AK32" s="117"/>
      <c r="AL32" s="117"/>
      <c r="AM32" s="215">
        <f t="shared" si="17"/>
        <v>0</v>
      </c>
      <c r="AN32" s="117"/>
      <c r="AO32" s="215">
        <f t="shared" si="18"/>
        <v>0</v>
      </c>
      <c r="AP32" s="342">
        <f t="shared" si="19"/>
        <v>0</v>
      </c>
      <c r="AQ32" s="343"/>
      <c r="AR32" s="155">
        <f t="shared" si="20"/>
        <v>0</v>
      </c>
      <c r="AS32" s="156">
        <f t="shared" si="21"/>
        <v>0</v>
      </c>
      <c r="AT32" s="120"/>
      <c r="AU32" s="206">
        <f t="shared" si="0"/>
        <v>0</v>
      </c>
      <c r="AV32" s="197"/>
      <c r="AW32" s="210">
        <f t="shared" si="1"/>
        <v>0</v>
      </c>
      <c r="AX32" s="83"/>
      <c r="AY32" s="83"/>
      <c r="AZ32" s="83"/>
    </row>
    <row r="33" spans="2:52" x14ac:dyDescent="0.2">
      <c r="B33" s="76">
        <v>25</v>
      </c>
      <c r="C33" s="146"/>
      <c r="D33" s="117"/>
      <c r="E33" s="117"/>
      <c r="F33" s="215">
        <f t="shared" si="2"/>
        <v>0</v>
      </c>
      <c r="G33" s="117"/>
      <c r="H33" s="215">
        <f t="shared" si="3"/>
        <v>0</v>
      </c>
      <c r="I33" s="342">
        <f t="shared" si="4"/>
        <v>0</v>
      </c>
      <c r="J33" s="343"/>
      <c r="K33" s="155">
        <f t="shared" si="5"/>
        <v>0</v>
      </c>
      <c r="L33" s="156">
        <f t="shared" si="6"/>
        <v>0</v>
      </c>
      <c r="N33" s="76">
        <v>25</v>
      </c>
      <c r="O33" s="117"/>
      <c r="P33" s="117"/>
      <c r="Q33" s="215">
        <f t="shared" si="7"/>
        <v>0</v>
      </c>
      <c r="R33" s="117"/>
      <c r="S33" s="215">
        <f t="shared" si="8"/>
        <v>0</v>
      </c>
      <c r="T33" s="342">
        <f t="shared" si="9"/>
        <v>0</v>
      </c>
      <c r="U33" s="343"/>
      <c r="V33" s="155">
        <f t="shared" si="10"/>
        <v>0</v>
      </c>
      <c r="W33" s="156">
        <f t="shared" si="11"/>
        <v>0</v>
      </c>
      <c r="X33" s="83"/>
      <c r="Y33" s="76">
        <v>25</v>
      </c>
      <c r="Z33" s="117"/>
      <c r="AA33" s="117"/>
      <c r="AB33" s="215">
        <f t="shared" si="12"/>
        <v>0</v>
      </c>
      <c r="AC33" s="117"/>
      <c r="AD33" s="215">
        <f t="shared" si="13"/>
        <v>0</v>
      </c>
      <c r="AE33" s="342">
        <f t="shared" si="14"/>
        <v>0</v>
      </c>
      <c r="AF33" s="343"/>
      <c r="AG33" s="155">
        <f t="shared" si="15"/>
        <v>0</v>
      </c>
      <c r="AH33" s="156">
        <f t="shared" si="16"/>
        <v>0</v>
      </c>
      <c r="AI33" s="120"/>
      <c r="AJ33" s="76">
        <v>25</v>
      </c>
      <c r="AK33" s="117"/>
      <c r="AL33" s="117"/>
      <c r="AM33" s="215">
        <f t="shared" si="17"/>
        <v>0</v>
      </c>
      <c r="AN33" s="117"/>
      <c r="AO33" s="215">
        <f t="shared" si="18"/>
        <v>0</v>
      </c>
      <c r="AP33" s="342">
        <f t="shared" si="19"/>
        <v>0</v>
      </c>
      <c r="AQ33" s="343"/>
      <c r="AR33" s="155">
        <f t="shared" si="20"/>
        <v>0</v>
      </c>
      <c r="AS33" s="156">
        <f t="shared" si="21"/>
        <v>0</v>
      </c>
      <c r="AT33" s="120"/>
      <c r="AU33" s="207">
        <f t="shared" si="0"/>
        <v>0</v>
      </c>
      <c r="AV33" s="198"/>
      <c r="AW33" s="210">
        <f t="shared" si="1"/>
        <v>0</v>
      </c>
      <c r="AX33" s="83"/>
      <c r="AY33" s="83"/>
      <c r="AZ33" s="83"/>
    </row>
    <row r="34" spans="2:52" x14ac:dyDescent="0.2">
      <c r="B34" s="76">
        <v>26</v>
      </c>
      <c r="C34" s="146"/>
      <c r="D34" s="117"/>
      <c r="E34" s="117"/>
      <c r="F34" s="215">
        <f t="shared" si="2"/>
        <v>0</v>
      </c>
      <c r="G34" s="117"/>
      <c r="H34" s="215">
        <f t="shared" si="3"/>
        <v>0</v>
      </c>
      <c r="I34" s="342">
        <f t="shared" si="4"/>
        <v>0</v>
      </c>
      <c r="J34" s="343"/>
      <c r="K34" s="155">
        <f t="shared" si="5"/>
        <v>0</v>
      </c>
      <c r="L34" s="156">
        <f t="shared" si="6"/>
        <v>0</v>
      </c>
      <c r="N34" s="76">
        <v>26</v>
      </c>
      <c r="O34" s="117"/>
      <c r="P34" s="117"/>
      <c r="Q34" s="215">
        <f t="shared" si="7"/>
        <v>0</v>
      </c>
      <c r="R34" s="117"/>
      <c r="S34" s="215">
        <f t="shared" si="8"/>
        <v>0</v>
      </c>
      <c r="T34" s="342">
        <f t="shared" si="9"/>
        <v>0</v>
      </c>
      <c r="U34" s="343"/>
      <c r="V34" s="155">
        <f t="shared" si="10"/>
        <v>0</v>
      </c>
      <c r="W34" s="156">
        <f t="shared" si="11"/>
        <v>0</v>
      </c>
      <c r="X34" s="83"/>
      <c r="Y34" s="76">
        <v>26</v>
      </c>
      <c r="Z34" s="117"/>
      <c r="AA34" s="117"/>
      <c r="AB34" s="215">
        <f t="shared" si="12"/>
        <v>0</v>
      </c>
      <c r="AC34" s="117"/>
      <c r="AD34" s="215">
        <f t="shared" si="13"/>
        <v>0</v>
      </c>
      <c r="AE34" s="342">
        <f t="shared" si="14"/>
        <v>0</v>
      </c>
      <c r="AF34" s="343"/>
      <c r="AG34" s="155">
        <f t="shared" si="15"/>
        <v>0</v>
      </c>
      <c r="AH34" s="156">
        <f t="shared" si="16"/>
        <v>0</v>
      </c>
      <c r="AI34" s="120"/>
      <c r="AJ34" s="76">
        <v>26</v>
      </c>
      <c r="AK34" s="117"/>
      <c r="AL34" s="117"/>
      <c r="AM34" s="215">
        <f t="shared" si="17"/>
        <v>0</v>
      </c>
      <c r="AN34" s="117"/>
      <c r="AO34" s="215">
        <f t="shared" si="18"/>
        <v>0</v>
      </c>
      <c r="AP34" s="342">
        <f t="shared" si="19"/>
        <v>0</v>
      </c>
      <c r="AQ34" s="343"/>
      <c r="AR34" s="155">
        <f t="shared" si="20"/>
        <v>0</v>
      </c>
      <c r="AS34" s="156">
        <f t="shared" si="21"/>
        <v>0</v>
      </c>
      <c r="AT34" s="120"/>
      <c r="AU34" s="206">
        <f t="shared" si="0"/>
        <v>0</v>
      </c>
      <c r="AV34" s="197"/>
      <c r="AW34" s="210">
        <f t="shared" si="1"/>
        <v>0</v>
      </c>
      <c r="AX34" s="83"/>
      <c r="AY34" s="83"/>
      <c r="AZ34" s="83"/>
    </row>
    <row r="35" spans="2:52" x14ac:dyDescent="0.2">
      <c r="B35" s="76">
        <v>27</v>
      </c>
      <c r="C35" s="146"/>
      <c r="D35" s="117"/>
      <c r="E35" s="117"/>
      <c r="F35" s="215">
        <f t="shared" si="2"/>
        <v>0</v>
      </c>
      <c r="G35" s="117"/>
      <c r="H35" s="215">
        <f t="shared" si="3"/>
        <v>0</v>
      </c>
      <c r="I35" s="342">
        <f t="shared" si="4"/>
        <v>0</v>
      </c>
      <c r="J35" s="343"/>
      <c r="K35" s="155">
        <f t="shared" si="5"/>
        <v>0</v>
      </c>
      <c r="L35" s="156">
        <f t="shared" si="6"/>
        <v>0</v>
      </c>
      <c r="N35" s="76">
        <v>27</v>
      </c>
      <c r="O35" s="117"/>
      <c r="P35" s="117"/>
      <c r="Q35" s="215">
        <f t="shared" si="7"/>
        <v>0</v>
      </c>
      <c r="R35" s="117"/>
      <c r="S35" s="215">
        <f t="shared" si="8"/>
        <v>0</v>
      </c>
      <c r="T35" s="342">
        <f t="shared" si="9"/>
        <v>0</v>
      </c>
      <c r="U35" s="343"/>
      <c r="V35" s="155">
        <f t="shared" si="10"/>
        <v>0</v>
      </c>
      <c r="W35" s="156">
        <f t="shared" si="11"/>
        <v>0</v>
      </c>
      <c r="X35" s="83"/>
      <c r="Y35" s="76">
        <v>27</v>
      </c>
      <c r="Z35" s="117"/>
      <c r="AA35" s="117"/>
      <c r="AB35" s="215">
        <f t="shared" si="12"/>
        <v>0</v>
      </c>
      <c r="AC35" s="117"/>
      <c r="AD35" s="215">
        <f t="shared" si="13"/>
        <v>0</v>
      </c>
      <c r="AE35" s="342">
        <f t="shared" si="14"/>
        <v>0</v>
      </c>
      <c r="AF35" s="343"/>
      <c r="AG35" s="155">
        <f t="shared" si="15"/>
        <v>0</v>
      </c>
      <c r="AH35" s="156">
        <f t="shared" si="16"/>
        <v>0</v>
      </c>
      <c r="AI35" s="120"/>
      <c r="AJ35" s="76">
        <v>27</v>
      </c>
      <c r="AK35" s="117"/>
      <c r="AL35" s="117"/>
      <c r="AM35" s="215">
        <f t="shared" si="17"/>
        <v>0</v>
      </c>
      <c r="AN35" s="117"/>
      <c r="AO35" s="215">
        <f t="shared" si="18"/>
        <v>0</v>
      </c>
      <c r="AP35" s="342">
        <f t="shared" si="19"/>
        <v>0</v>
      </c>
      <c r="AQ35" s="343"/>
      <c r="AR35" s="155">
        <f t="shared" si="20"/>
        <v>0</v>
      </c>
      <c r="AS35" s="156">
        <f t="shared" si="21"/>
        <v>0</v>
      </c>
      <c r="AT35" s="120"/>
      <c r="AU35" s="206">
        <f t="shared" si="0"/>
        <v>0</v>
      </c>
      <c r="AV35" s="197"/>
      <c r="AW35" s="210">
        <f t="shared" si="1"/>
        <v>0</v>
      </c>
      <c r="AX35" s="83"/>
      <c r="AY35" s="83"/>
      <c r="AZ35" s="83"/>
    </row>
    <row r="36" spans="2:52" x14ac:dyDescent="0.2">
      <c r="B36" s="76">
        <v>28</v>
      </c>
      <c r="C36" s="146"/>
      <c r="D36" s="117"/>
      <c r="E36" s="117"/>
      <c r="F36" s="215">
        <f t="shared" si="2"/>
        <v>0</v>
      </c>
      <c r="G36" s="117"/>
      <c r="H36" s="215">
        <f t="shared" si="3"/>
        <v>0</v>
      </c>
      <c r="I36" s="342">
        <f t="shared" si="4"/>
        <v>0</v>
      </c>
      <c r="J36" s="343"/>
      <c r="K36" s="155">
        <f t="shared" si="5"/>
        <v>0</v>
      </c>
      <c r="L36" s="156">
        <f t="shared" si="6"/>
        <v>0</v>
      </c>
      <c r="N36" s="76">
        <v>28</v>
      </c>
      <c r="O36" s="117"/>
      <c r="P36" s="117"/>
      <c r="Q36" s="215">
        <f t="shared" si="7"/>
        <v>0</v>
      </c>
      <c r="R36" s="117"/>
      <c r="S36" s="215">
        <f t="shared" si="8"/>
        <v>0</v>
      </c>
      <c r="T36" s="342">
        <f t="shared" si="9"/>
        <v>0</v>
      </c>
      <c r="U36" s="343"/>
      <c r="V36" s="155">
        <f t="shared" si="10"/>
        <v>0</v>
      </c>
      <c r="W36" s="156">
        <f t="shared" si="11"/>
        <v>0</v>
      </c>
      <c r="X36" s="83"/>
      <c r="Y36" s="76">
        <v>28</v>
      </c>
      <c r="Z36" s="117"/>
      <c r="AA36" s="117"/>
      <c r="AB36" s="215">
        <f t="shared" si="12"/>
        <v>0</v>
      </c>
      <c r="AC36" s="117"/>
      <c r="AD36" s="215">
        <f t="shared" si="13"/>
        <v>0</v>
      </c>
      <c r="AE36" s="342">
        <f t="shared" si="14"/>
        <v>0</v>
      </c>
      <c r="AF36" s="343"/>
      <c r="AG36" s="155">
        <f t="shared" si="15"/>
        <v>0</v>
      </c>
      <c r="AH36" s="156">
        <f t="shared" si="16"/>
        <v>0</v>
      </c>
      <c r="AI36" s="120"/>
      <c r="AJ36" s="76">
        <v>28</v>
      </c>
      <c r="AK36" s="117"/>
      <c r="AL36" s="117"/>
      <c r="AM36" s="215">
        <f t="shared" si="17"/>
        <v>0</v>
      </c>
      <c r="AN36" s="117"/>
      <c r="AO36" s="215">
        <f t="shared" si="18"/>
        <v>0</v>
      </c>
      <c r="AP36" s="342">
        <f t="shared" si="19"/>
        <v>0</v>
      </c>
      <c r="AQ36" s="343"/>
      <c r="AR36" s="155">
        <f t="shared" si="20"/>
        <v>0</v>
      </c>
      <c r="AS36" s="156">
        <f t="shared" si="21"/>
        <v>0</v>
      </c>
      <c r="AT36" s="120"/>
      <c r="AU36" s="207">
        <f t="shared" si="0"/>
        <v>0</v>
      </c>
      <c r="AV36" s="198"/>
      <c r="AW36" s="210">
        <f t="shared" si="1"/>
        <v>0</v>
      </c>
      <c r="AX36" s="83"/>
      <c r="AY36" s="83"/>
      <c r="AZ36" s="83"/>
    </row>
    <row r="37" spans="2:52" x14ac:dyDescent="0.2">
      <c r="B37" s="76">
        <v>29</v>
      </c>
      <c r="C37" s="146"/>
      <c r="D37" s="117"/>
      <c r="E37" s="117"/>
      <c r="F37" s="215">
        <f t="shared" si="2"/>
        <v>0</v>
      </c>
      <c r="G37" s="117"/>
      <c r="H37" s="215">
        <f t="shared" si="3"/>
        <v>0</v>
      </c>
      <c r="I37" s="342">
        <f t="shared" si="4"/>
        <v>0</v>
      </c>
      <c r="J37" s="343"/>
      <c r="K37" s="155">
        <f t="shared" si="5"/>
        <v>0</v>
      </c>
      <c r="L37" s="156">
        <f t="shared" si="6"/>
        <v>0</v>
      </c>
      <c r="N37" s="76">
        <v>29</v>
      </c>
      <c r="O37" s="117"/>
      <c r="P37" s="117"/>
      <c r="Q37" s="215">
        <f t="shared" si="7"/>
        <v>0</v>
      </c>
      <c r="R37" s="117"/>
      <c r="S37" s="215">
        <f t="shared" si="8"/>
        <v>0</v>
      </c>
      <c r="T37" s="342">
        <f t="shared" si="9"/>
        <v>0</v>
      </c>
      <c r="U37" s="343"/>
      <c r="V37" s="155">
        <f t="shared" si="10"/>
        <v>0</v>
      </c>
      <c r="W37" s="156">
        <f t="shared" si="11"/>
        <v>0</v>
      </c>
      <c r="X37" s="83"/>
      <c r="Y37" s="76">
        <v>29</v>
      </c>
      <c r="Z37" s="117"/>
      <c r="AA37" s="117"/>
      <c r="AB37" s="215">
        <f t="shared" si="12"/>
        <v>0</v>
      </c>
      <c r="AC37" s="117"/>
      <c r="AD37" s="215">
        <f t="shared" si="13"/>
        <v>0</v>
      </c>
      <c r="AE37" s="342">
        <f t="shared" si="14"/>
        <v>0</v>
      </c>
      <c r="AF37" s="343"/>
      <c r="AG37" s="155">
        <f t="shared" si="15"/>
        <v>0</v>
      </c>
      <c r="AH37" s="156">
        <f t="shared" si="16"/>
        <v>0</v>
      </c>
      <c r="AI37" s="120"/>
      <c r="AJ37" s="76">
        <v>29</v>
      </c>
      <c r="AK37" s="117"/>
      <c r="AL37" s="117"/>
      <c r="AM37" s="215">
        <f t="shared" si="17"/>
        <v>0</v>
      </c>
      <c r="AN37" s="117"/>
      <c r="AO37" s="215">
        <f t="shared" si="18"/>
        <v>0</v>
      </c>
      <c r="AP37" s="342">
        <f t="shared" si="19"/>
        <v>0</v>
      </c>
      <c r="AQ37" s="343"/>
      <c r="AR37" s="155">
        <f t="shared" si="20"/>
        <v>0</v>
      </c>
      <c r="AS37" s="156">
        <f t="shared" si="21"/>
        <v>0</v>
      </c>
      <c r="AT37" s="120"/>
      <c r="AU37" s="206">
        <f t="shared" si="0"/>
        <v>0</v>
      </c>
      <c r="AV37" s="197"/>
      <c r="AW37" s="210">
        <f t="shared" si="1"/>
        <v>0</v>
      </c>
      <c r="AX37" s="83"/>
      <c r="AY37" s="83"/>
      <c r="AZ37" s="83"/>
    </row>
    <row r="38" spans="2:52" x14ac:dyDescent="0.2">
      <c r="B38" s="76">
        <v>30</v>
      </c>
      <c r="C38" s="146"/>
      <c r="D38" s="117"/>
      <c r="E38" s="117"/>
      <c r="F38" s="215">
        <f t="shared" si="2"/>
        <v>0</v>
      </c>
      <c r="G38" s="117"/>
      <c r="H38" s="215">
        <f t="shared" si="3"/>
        <v>0</v>
      </c>
      <c r="I38" s="342">
        <f t="shared" si="4"/>
        <v>0</v>
      </c>
      <c r="J38" s="343"/>
      <c r="K38" s="155">
        <f t="shared" si="5"/>
        <v>0</v>
      </c>
      <c r="L38" s="156">
        <f t="shared" si="6"/>
        <v>0</v>
      </c>
      <c r="N38" s="76">
        <v>30</v>
      </c>
      <c r="O38" s="117"/>
      <c r="P38" s="117"/>
      <c r="Q38" s="215">
        <f t="shared" si="7"/>
        <v>0</v>
      </c>
      <c r="R38" s="117"/>
      <c r="S38" s="215">
        <f t="shared" si="8"/>
        <v>0</v>
      </c>
      <c r="T38" s="342">
        <f t="shared" si="9"/>
        <v>0</v>
      </c>
      <c r="U38" s="343"/>
      <c r="V38" s="155">
        <f t="shared" si="10"/>
        <v>0</v>
      </c>
      <c r="W38" s="156">
        <f t="shared" si="11"/>
        <v>0</v>
      </c>
      <c r="X38" s="83"/>
      <c r="Y38" s="76">
        <v>30</v>
      </c>
      <c r="Z38" s="117"/>
      <c r="AA38" s="117"/>
      <c r="AB38" s="215">
        <f t="shared" si="12"/>
        <v>0</v>
      </c>
      <c r="AC38" s="117"/>
      <c r="AD38" s="215">
        <f t="shared" si="13"/>
        <v>0</v>
      </c>
      <c r="AE38" s="342">
        <f t="shared" si="14"/>
        <v>0</v>
      </c>
      <c r="AF38" s="343"/>
      <c r="AG38" s="155">
        <f t="shared" si="15"/>
        <v>0</v>
      </c>
      <c r="AH38" s="156">
        <f t="shared" si="16"/>
        <v>0</v>
      </c>
      <c r="AI38" s="120"/>
      <c r="AJ38" s="76">
        <v>30</v>
      </c>
      <c r="AK38" s="117"/>
      <c r="AL38" s="117"/>
      <c r="AM38" s="215">
        <f t="shared" si="17"/>
        <v>0</v>
      </c>
      <c r="AN38" s="117"/>
      <c r="AO38" s="215">
        <f t="shared" si="18"/>
        <v>0</v>
      </c>
      <c r="AP38" s="342">
        <f t="shared" si="19"/>
        <v>0</v>
      </c>
      <c r="AQ38" s="343"/>
      <c r="AR38" s="155">
        <f t="shared" si="20"/>
        <v>0</v>
      </c>
      <c r="AS38" s="156">
        <f t="shared" si="21"/>
        <v>0</v>
      </c>
      <c r="AT38" s="120"/>
      <c r="AU38" s="206">
        <f t="shared" si="0"/>
        <v>0</v>
      </c>
      <c r="AV38" s="197"/>
      <c r="AW38" s="210">
        <f t="shared" si="1"/>
        <v>0</v>
      </c>
      <c r="AX38" s="83"/>
      <c r="AY38" s="83"/>
      <c r="AZ38" s="83"/>
    </row>
    <row r="39" spans="2:52" x14ac:dyDescent="0.2">
      <c r="B39" s="76">
        <v>31</v>
      </c>
      <c r="C39" s="146"/>
      <c r="D39" s="117"/>
      <c r="E39" s="117"/>
      <c r="F39" s="215">
        <f t="shared" si="2"/>
        <v>0</v>
      </c>
      <c r="G39" s="117"/>
      <c r="H39" s="215">
        <f t="shared" si="3"/>
        <v>0</v>
      </c>
      <c r="I39" s="342">
        <f t="shared" si="4"/>
        <v>0</v>
      </c>
      <c r="J39" s="343"/>
      <c r="K39" s="155">
        <f t="shared" si="5"/>
        <v>0</v>
      </c>
      <c r="L39" s="156">
        <f t="shared" si="6"/>
        <v>0</v>
      </c>
      <c r="N39" s="76">
        <v>31</v>
      </c>
      <c r="O39" s="117"/>
      <c r="P39" s="117"/>
      <c r="Q39" s="215">
        <f t="shared" si="7"/>
        <v>0</v>
      </c>
      <c r="R39" s="117"/>
      <c r="S39" s="215">
        <f t="shared" si="8"/>
        <v>0</v>
      </c>
      <c r="T39" s="342">
        <f t="shared" si="9"/>
        <v>0</v>
      </c>
      <c r="U39" s="343"/>
      <c r="V39" s="155">
        <f t="shared" si="10"/>
        <v>0</v>
      </c>
      <c r="W39" s="156">
        <f t="shared" si="11"/>
        <v>0</v>
      </c>
      <c r="X39" s="83"/>
      <c r="Y39" s="76">
        <v>31</v>
      </c>
      <c r="Z39" s="117"/>
      <c r="AA39" s="117"/>
      <c r="AB39" s="215">
        <f t="shared" si="12"/>
        <v>0</v>
      </c>
      <c r="AC39" s="117"/>
      <c r="AD39" s="215">
        <f t="shared" si="13"/>
        <v>0</v>
      </c>
      <c r="AE39" s="342">
        <f t="shared" si="14"/>
        <v>0</v>
      </c>
      <c r="AF39" s="343"/>
      <c r="AG39" s="155">
        <f t="shared" si="15"/>
        <v>0</v>
      </c>
      <c r="AH39" s="156">
        <f t="shared" si="16"/>
        <v>0</v>
      </c>
      <c r="AI39" s="120"/>
      <c r="AJ39" s="76">
        <v>31</v>
      </c>
      <c r="AK39" s="117"/>
      <c r="AL39" s="117"/>
      <c r="AM39" s="215">
        <f t="shared" si="17"/>
        <v>0</v>
      </c>
      <c r="AN39" s="117"/>
      <c r="AO39" s="215">
        <f t="shared" si="18"/>
        <v>0</v>
      </c>
      <c r="AP39" s="342">
        <f t="shared" si="19"/>
        <v>0</v>
      </c>
      <c r="AQ39" s="343"/>
      <c r="AR39" s="155">
        <f t="shared" si="20"/>
        <v>0</v>
      </c>
      <c r="AS39" s="156">
        <f t="shared" si="21"/>
        <v>0</v>
      </c>
      <c r="AT39" s="120"/>
      <c r="AU39" s="207">
        <f t="shared" si="0"/>
        <v>0</v>
      </c>
      <c r="AV39" s="198"/>
      <c r="AW39" s="210">
        <f t="shared" si="1"/>
        <v>0</v>
      </c>
      <c r="AX39" s="83"/>
      <c r="AY39" s="83"/>
      <c r="AZ39" s="83"/>
    </row>
    <row r="40" spans="2:52" x14ac:dyDescent="0.2">
      <c r="B40" s="76">
        <v>32</v>
      </c>
      <c r="C40" s="146"/>
      <c r="D40" s="117"/>
      <c r="E40" s="117"/>
      <c r="F40" s="215">
        <f t="shared" si="2"/>
        <v>0</v>
      </c>
      <c r="G40" s="117"/>
      <c r="H40" s="215">
        <f t="shared" si="3"/>
        <v>0</v>
      </c>
      <c r="I40" s="342">
        <f t="shared" si="4"/>
        <v>0</v>
      </c>
      <c r="J40" s="343"/>
      <c r="K40" s="155">
        <f t="shared" si="5"/>
        <v>0</v>
      </c>
      <c r="L40" s="156">
        <f t="shared" si="6"/>
        <v>0</v>
      </c>
      <c r="N40" s="76">
        <v>32</v>
      </c>
      <c r="O40" s="117"/>
      <c r="P40" s="117"/>
      <c r="Q40" s="215">
        <f t="shared" si="7"/>
        <v>0</v>
      </c>
      <c r="R40" s="117"/>
      <c r="S40" s="215">
        <f t="shared" si="8"/>
        <v>0</v>
      </c>
      <c r="T40" s="342">
        <f t="shared" si="9"/>
        <v>0</v>
      </c>
      <c r="U40" s="343"/>
      <c r="V40" s="155">
        <f t="shared" si="10"/>
        <v>0</v>
      </c>
      <c r="W40" s="156">
        <f t="shared" si="11"/>
        <v>0</v>
      </c>
      <c r="X40" s="83"/>
      <c r="Y40" s="76">
        <v>32</v>
      </c>
      <c r="Z40" s="117"/>
      <c r="AA40" s="117"/>
      <c r="AB40" s="215">
        <f t="shared" si="12"/>
        <v>0</v>
      </c>
      <c r="AC40" s="117"/>
      <c r="AD40" s="215">
        <f t="shared" si="13"/>
        <v>0</v>
      </c>
      <c r="AE40" s="342">
        <f t="shared" si="14"/>
        <v>0</v>
      </c>
      <c r="AF40" s="343"/>
      <c r="AG40" s="155">
        <f t="shared" si="15"/>
        <v>0</v>
      </c>
      <c r="AH40" s="156">
        <f t="shared" si="16"/>
        <v>0</v>
      </c>
      <c r="AI40" s="120"/>
      <c r="AJ40" s="76">
        <v>32</v>
      </c>
      <c r="AK40" s="117"/>
      <c r="AL40" s="117"/>
      <c r="AM40" s="215">
        <f t="shared" si="17"/>
        <v>0</v>
      </c>
      <c r="AN40" s="117"/>
      <c r="AO40" s="215">
        <f t="shared" si="18"/>
        <v>0</v>
      </c>
      <c r="AP40" s="342">
        <f t="shared" si="19"/>
        <v>0</v>
      </c>
      <c r="AQ40" s="343"/>
      <c r="AR40" s="155">
        <f t="shared" si="20"/>
        <v>0</v>
      </c>
      <c r="AS40" s="156">
        <f t="shared" si="21"/>
        <v>0</v>
      </c>
      <c r="AT40" s="120"/>
      <c r="AU40" s="206">
        <f t="shared" si="0"/>
        <v>0</v>
      </c>
      <c r="AV40" s="197"/>
      <c r="AW40" s="210">
        <f t="shared" si="1"/>
        <v>0</v>
      </c>
      <c r="AX40" s="83"/>
      <c r="AY40" s="83"/>
      <c r="AZ40" s="83"/>
    </row>
    <row r="41" spans="2:52" x14ac:dyDescent="0.2">
      <c r="B41" s="76">
        <v>33</v>
      </c>
      <c r="C41" s="146"/>
      <c r="D41" s="117"/>
      <c r="E41" s="117"/>
      <c r="F41" s="215">
        <f t="shared" si="2"/>
        <v>0</v>
      </c>
      <c r="G41" s="117"/>
      <c r="H41" s="215">
        <f t="shared" si="3"/>
        <v>0</v>
      </c>
      <c r="I41" s="342">
        <f t="shared" si="4"/>
        <v>0</v>
      </c>
      <c r="J41" s="343"/>
      <c r="K41" s="155">
        <f t="shared" si="5"/>
        <v>0</v>
      </c>
      <c r="L41" s="156">
        <f t="shared" si="6"/>
        <v>0</v>
      </c>
      <c r="N41" s="76">
        <v>33</v>
      </c>
      <c r="O41" s="117"/>
      <c r="P41" s="117"/>
      <c r="Q41" s="215">
        <f t="shared" si="7"/>
        <v>0</v>
      </c>
      <c r="R41" s="117"/>
      <c r="S41" s="215">
        <f t="shared" si="8"/>
        <v>0</v>
      </c>
      <c r="T41" s="342">
        <f t="shared" si="9"/>
        <v>0</v>
      </c>
      <c r="U41" s="343"/>
      <c r="V41" s="155">
        <f t="shared" si="10"/>
        <v>0</v>
      </c>
      <c r="W41" s="156">
        <f t="shared" si="11"/>
        <v>0</v>
      </c>
      <c r="X41" s="83"/>
      <c r="Y41" s="76">
        <v>33</v>
      </c>
      <c r="Z41" s="117"/>
      <c r="AA41" s="117"/>
      <c r="AB41" s="215">
        <f t="shared" si="12"/>
        <v>0</v>
      </c>
      <c r="AC41" s="117"/>
      <c r="AD41" s="215">
        <f t="shared" si="13"/>
        <v>0</v>
      </c>
      <c r="AE41" s="342">
        <f t="shared" si="14"/>
        <v>0</v>
      </c>
      <c r="AF41" s="343"/>
      <c r="AG41" s="155">
        <f t="shared" si="15"/>
        <v>0</v>
      </c>
      <c r="AH41" s="156">
        <f t="shared" si="16"/>
        <v>0</v>
      </c>
      <c r="AI41" s="120"/>
      <c r="AJ41" s="76">
        <v>33</v>
      </c>
      <c r="AK41" s="117"/>
      <c r="AL41" s="117"/>
      <c r="AM41" s="215">
        <f t="shared" si="17"/>
        <v>0</v>
      </c>
      <c r="AN41" s="117"/>
      <c r="AO41" s="215">
        <f t="shared" si="18"/>
        <v>0</v>
      </c>
      <c r="AP41" s="342">
        <f t="shared" si="19"/>
        <v>0</v>
      </c>
      <c r="AQ41" s="343"/>
      <c r="AR41" s="155">
        <f t="shared" si="20"/>
        <v>0</v>
      </c>
      <c r="AS41" s="156">
        <f t="shared" si="21"/>
        <v>0</v>
      </c>
      <c r="AT41" s="120"/>
      <c r="AU41" s="207">
        <f t="shared" si="0"/>
        <v>0</v>
      </c>
      <c r="AV41" s="198"/>
      <c r="AW41" s="210">
        <f t="shared" si="1"/>
        <v>0</v>
      </c>
      <c r="AX41" s="83"/>
      <c r="AY41" s="83"/>
      <c r="AZ41" s="83"/>
    </row>
    <row r="42" spans="2:52" x14ac:dyDescent="0.2">
      <c r="B42" s="76">
        <v>34</v>
      </c>
      <c r="C42" s="146"/>
      <c r="D42" s="117"/>
      <c r="E42" s="117"/>
      <c r="F42" s="215">
        <f t="shared" si="2"/>
        <v>0</v>
      </c>
      <c r="G42" s="117"/>
      <c r="H42" s="215">
        <f t="shared" si="3"/>
        <v>0</v>
      </c>
      <c r="I42" s="342">
        <f t="shared" si="4"/>
        <v>0</v>
      </c>
      <c r="J42" s="343"/>
      <c r="K42" s="155">
        <f t="shared" si="5"/>
        <v>0</v>
      </c>
      <c r="L42" s="156">
        <f t="shared" si="6"/>
        <v>0</v>
      </c>
      <c r="N42" s="76">
        <v>34</v>
      </c>
      <c r="O42" s="117"/>
      <c r="P42" s="117"/>
      <c r="Q42" s="215">
        <f t="shared" si="7"/>
        <v>0</v>
      </c>
      <c r="R42" s="117"/>
      <c r="S42" s="215">
        <f t="shared" si="8"/>
        <v>0</v>
      </c>
      <c r="T42" s="342">
        <f t="shared" si="9"/>
        <v>0</v>
      </c>
      <c r="U42" s="343"/>
      <c r="V42" s="155">
        <f t="shared" si="10"/>
        <v>0</v>
      </c>
      <c r="W42" s="156">
        <f t="shared" si="11"/>
        <v>0</v>
      </c>
      <c r="X42" s="83"/>
      <c r="Y42" s="76">
        <v>34</v>
      </c>
      <c r="Z42" s="117"/>
      <c r="AA42" s="117"/>
      <c r="AB42" s="215">
        <f t="shared" si="12"/>
        <v>0</v>
      </c>
      <c r="AC42" s="117"/>
      <c r="AD42" s="215">
        <f t="shared" si="13"/>
        <v>0</v>
      </c>
      <c r="AE42" s="342">
        <f t="shared" si="14"/>
        <v>0</v>
      </c>
      <c r="AF42" s="343"/>
      <c r="AG42" s="155">
        <f t="shared" si="15"/>
        <v>0</v>
      </c>
      <c r="AH42" s="156">
        <f t="shared" si="16"/>
        <v>0</v>
      </c>
      <c r="AI42" s="120"/>
      <c r="AJ42" s="76">
        <v>34</v>
      </c>
      <c r="AK42" s="117"/>
      <c r="AL42" s="117"/>
      <c r="AM42" s="215">
        <f t="shared" si="17"/>
        <v>0</v>
      </c>
      <c r="AN42" s="117"/>
      <c r="AO42" s="215">
        <f t="shared" si="18"/>
        <v>0</v>
      </c>
      <c r="AP42" s="342">
        <f t="shared" si="19"/>
        <v>0</v>
      </c>
      <c r="AQ42" s="343"/>
      <c r="AR42" s="155">
        <f t="shared" si="20"/>
        <v>0</v>
      </c>
      <c r="AS42" s="156">
        <f t="shared" si="21"/>
        <v>0</v>
      </c>
      <c r="AT42" s="120"/>
      <c r="AU42" s="206">
        <f t="shared" si="0"/>
        <v>0</v>
      </c>
      <c r="AV42" s="197"/>
      <c r="AW42" s="210">
        <f t="shared" si="1"/>
        <v>0</v>
      </c>
      <c r="AX42" s="83"/>
      <c r="AY42" s="83"/>
      <c r="AZ42" s="83"/>
    </row>
    <row r="43" spans="2:52" x14ac:dyDescent="0.2">
      <c r="B43" s="76">
        <v>35</v>
      </c>
      <c r="C43" s="146"/>
      <c r="D43" s="117"/>
      <c r="E43" s="117"/>
      <c r="F43" s="215">
        <f t="shared" si="2"/>
        <v>0</v>
      </c>
      <c r="G43" s="117"/>
      <c r="H43" s="215">
        <f t="shared" si="3"/>
        <v>0</v>
      </c>
      <c r="I43" s="342">
        <f t="shared" si="4"/>
        <v>0</v>
      </c>
      <c r="J43" s="343"/>
      <c r="K43" s="155">
        <f t="shared" si="5"/>
        <v>0</v>
      </c>
      <c r="L43" s="156">
        <f t="shared" si="6"/>
        <v>0</v>
      </c>
      <c r="N43" s="76">
        <v>35</v>
      </c>
      <c r="O43" s="117"/>
      <c r="P43" s="117"/>
      <c r="Q43" s="215">
        <f t="shared" si="7"/>
        <v>0</v>
      </c>
      <c r="R43" s="117"/>
      <c r="S43" s="215">
        <f t="shared" si="8"/>
        <v>0</v>
      </c>
      <c r="T43" s="342">
        <f t="shared" si="9"/>
        <v>0</v>
      </c>
      <c r="U43" s="343"/>
      <c r="V43" s="155">
        <f t="shared" si="10"/>
        <v>0</v>
      </c>
      <c r="W43" s="156">
        <f t="shared" si="11"/>
        <v>0</v>
      </c>
      <c r="X43" s="83"/>
      <c r="Y43" s="76">
        <v>35</v>
      </c>
      <c r="Z43" s="117"/>
      <c r="AA43" s="117"/>
      <c r="AB43" s="215">
        <f t="shared" si="12"/>
        <v>0</v>
      </c>
      <c r="AC43" s="117"/>
      <c r="AD43" s="215">
        <f t="shared" si="13"/>
        <v>0</v>
      </c>
      <c r="AE43" s="342">
        <f t="shared" si="14"/>
        <v>0</v>
      </c>
      <c r="AF43" s="343"/>
      <c r="AG43" s="155">
        <f t="shared" si="15"/>
        <v>0</v>
      </c>
      <c r="AH43" s="156">
        <f t="shared" si="16"/>
        <v>0</v>
      </c>
      <c r="AI43" s="120"/>
      <c r="AJ43" s="76">
        <v>35</v>
      </c>
      <c r="AK43" s="117"/>
      <c r="AL43" s="117"/>
      <c r="AM43" s="215">
        <f t="shared" si="17"/>
        <v>0</v>
      </c>
      <c r="AN43" s="117"/>
      <c r="AO43" s="215">
        <f t="shared" si="18"/>
        <v>0</v>
      </c>
      <c r="AP43" s="342">
        <f t="shared" si="19"/>
        <v>0</v>
      </c>
      <c r="AQ43" s="343"/>
      <c r="AR43" s="155">
        <f t="shared" si="20"/>
        <v>0</v>
      </c>
      <c r="AS43" s="156">
        <f t="shared" si="21"/>
        <v>0</v>
      </c>
      <c r="AT43" s="120"/>
      <c r="AU43" s="207">
        <f t="shared" si="0"/>
        <v>0</v>
      </c>
      <c r="AV43" s="198"/>
      <c r="AW43" s="210">
        <f t="shared" si="1"/>
        <v>0</v>
      </c>
      <c r="AX43" s="83"/>
      <c r="AY43" s="83"/>
      <c r="AZ43" s="83"/>
    </row>
    <row r="44" spans="2:52" x14ac:dyDescent="0.2">
      <c r="B44" s="76">
        <v>36</v>
      </c>
      <c r="C44" s="146"/>
      <c r="D44" s="117"/>
      <c r="E44" s="117"/>
      <c r="F44" s="215">
        <f t="shared" si="2"/>
        <v>0</v>
      </c>
      <c r="G44" s="117"/>
      <c r="H44" s="215">
        <f>F44-G44</f>
        <v>0</v>
      </c>
      <c r="I44" s="342">
        <f t="shared" si="4"/>
        <v>0</v>
      </c>
      <c r="J44" s="343"/>
      <c r="K44" s="155">
        <f t="shared" si="5"/>
        <v>0</v>
      </c>
      <c r="L44" s="156">
        <f t="shared" si="6"/>
        <v>0</v>
      </c>
      <c r="N44" s="76">
        <v>36</v>
      </c>
      <c r="O44" s="117"/>
      <c r="P44" s="117"/>
      <c r="Q44" s="215">
        <f t="shared" si="7"/>
        <v>0</v>
      </c>
      <c r="R44" s="117"/>
      <c r="S44" s="215">
        <f>Q44-R44</f>
        <v>0</v>
      </c>
      <c r="T44" s="342">
        <f t="shared" si="9"/>
        <v>0</v>
      </c>
      <c r="U44" s="343"/>
      <c r="V44" s="155">
        <f t="shared" si="10"/>
        <v>0</v>
      </c>
      <c r="W44" s="156">
        <f t="shared" si="11"/>
        <v>0</v>
      </c>
      <c r="X44" s="83"/>
      <c r="Y44" s="76">
        <v>36</v>
      </c>
      <c r="Z44" s="117"/>
      <c r="AA44" s="117"/>
      <c r="AB44" s="215">
        <f t="shared" si="12"/>
        <v>0</v>
      </c>
      <c r="AC44" s="117"/>
      <c r="AD44" s="215">
        <f>AB44-AC44</f>
        <v>0</v>
      </c>
      <c r="AE44" s="342">
        <f t="shared" si="14"/>
        <v>0</v>
      </c>
      <c r="AF44" s="343"/>
      <c r="AG44" s="155">
        <f t="shared" si="15"/>
        <v>0</v>
      </c>
      <c r="AH44" s="156">
        <f t="shared" si="16"/>
        <v>0</v>
      </c>
      <c r="AI44" s="120"/>
      <c r="AJ44" s="76">
        <v>36</v>
      </c>
      <c r="AK44" s="117"/>
      <c r="AL44" s="117"/>
      <c r="AM44" s="215">
        <f t="shared" si="17"/>
        <v>0</v>
      </c>
      <c r="AN44" s="117"/>
      <c r="AO44" s="215">
        <f>AM44-AN44</f>
        <v>0</v>
      </c>
      <c r="AP44" s="342">
        <f t="shared" si="19"/>
        <v>0</v>
      </c>
      <c r="AQ44" s="343"/>
      <c r="AR44" s="155">
        <f t="shared" si="20"/>
        <v>0</v>
      </c>
      <c r="AS44" s="156">
        <f t="shared" si="21"/>
        <v>0</v>
      </c>
      <c r="AT44" s="120"/>
      <c r="AU44" s="206">
        <f t="shared" si="0"/>
        <v>0</v>
      </c>
      <c r="AV44" s="197"/>
      <c r="AW44" s="210">
        <f t="shared" si="1"/>
        <v>0</v>
      </c>
      <c r="AX44" s="83"/>
      <c r="AY44" s="83"/>
      <c r="AZ44" s="83"/>
    </row>
    <row r="45" spans="2:52" x14ac:dyDescent="0.2">
      <c r="B45" s="76">
        <v>37</v>
      </c>
      <c r="C45" s="146"/>
      <c r="D45" s="117"/>
      <c r="E45" s="117"/>
      <c r="F45" s="215">
        <f t="shared" si="2"/>
        <v>0</v>
      </c>
      <c r="G45" s="117"/>
      <c r="H45" s="215">
        <f t="shared" si="3"/>
        <v>0</v>
      </c>
      <c r="I45" s="342">
        <f t="shared" si="4"/>
        <v>0</v>
      </c>
      <c r="J45" s="343"/>
      <c r="K45" s="155">
        <f t="shared" si="5"/>
        <v>0</v>
      </c>
      <c r="L45" s="156">
        <f t="shared" si="6"/>
        <v>0</v>
      </c>
      <c r="N45" s="76">
        <v>37</v>
      </c>
      <c r="O45" s="117"/>
      <c r="P45" s="117"/>
      <c r="Q45" s="215">
        <f t="shared" si="7"/>
        <v>0</v>
      </c>
      <c r="R45" s="117"/>
      <c r="S45" s="215">
        <f t="shared" ref="S45:S52" si="22">Q45-R45</f>
        <v>0</v>
      </c>
      <c r="T45" s="342">
        <f t="shared" si="9"/>
        <v>0</v>
      </c>
      <c r="U45" s="343"/>
      <c r="V45" s="155">
        <f t="shared" si="10"/>
        <v>0</v>
      </c>
      <c r="W45" s="156">
        <f t="shared" si="11"/>
        <v>0</v>
      </c>
      <c r="X45" s="83"/>
      <c r="Y45" s="76">
        <v>37</v>
      </c>
      <c r="Z45" s="117"/>
      <c r="AA45" s="117"/>
      <c r="AB45" s="215">
        <f t="shared" si="12"/>
        <v>0</v>
      </c>
      <c r="AC45" s="117"/>
      <c r="AD45" s="215">
        <f t="shared" ref="AD45:AD52" si="23">AB45-AC45</f>
        <v>0</v>
      </c>
      <c r="AE45" s="342">
        <f t="shared" si="14"/>
        <v>0</v>
      </c>
      <c r="AF45" s="343"/>
      <c r="AG45" s="155">
        <f t="shared" si="15"/>
        <v>0</v>
      </c>
      <c r="AH45" s="156">
        <f t="shared" si="16"/>
        <v>0</v>
      </c>
      <c r="AI45" s="120"/>
      <c r="AJ45" s="76">
        <v>37</v>
      </c>
      <c r="AK45" s="117"/>
      <c r="AL45" s="117"/>
      <c r="AM45" s="215">
        <f t="shared" si="17"/>
        <v>0</v>
      </c>
      <c r="AN45" s="117"/>
      <c r="AO45" s="215">
        <f t="shared" ref="AO45:AO52" si="24">AM45-AN45</f>
        <v>0</v>
      </c>
      <c r="AP45" s="342">
        <f t="shared" si="19"/>
        <v>0</v>
      </c>
      <c r="AQ45" s="343"/>
      <c r="AR45" s="155">
        <f t="shared" si="20"/>
        <v>0</v>
      </c>
      <c r="AS45" s="156">
        <f t="shared" si="21"/>
        <v>0</v>
      </c>
      <c r="AT45" s="120"/>
      <c r="AU45" s="207">
        <f t="shared" si="0"/>
        <v>0</v>
      </c>
      <c r="AV45" s="198"/>
      <c r="AW45" s="210">
        <f t="shared" si="1"/>
        <v>0</v>
      </c>
      <c r="AX45" s="83"/>
      <c r="AY45" s="83"/>
      <c r="AZ45" s="83"/>
    </row>
    <row r="46" spans="2:52" x14ac:dyDescent="0.2">
      <c r="B46" s="76">
        <v>38</v>
      </c>
      <c r="C46" s="146"/>
      <c r="D46" s="117"/>
      <c r="E46" s="117"/>
      <c r="F46" s="215">
        <f t="shared" si="2"/>
        <v>0</v>
      </c>
      <c r="G46" s="117"/>
      <c r="H46" s="215">
        <f t="shared" si="3"/>
        <v>0</v>
      </c>
      <c r="I46" s="342">
        <f t="shared" si="4"/>
        <v>0</v>
      </c>
      <c r="J46" s="343"/>
      <c r="K46" s="155">
        <f t="shared" si="5"/>
        <v>0</v>
      </c>
      <c r="L46" s="156">
        <f t="shared" si="6"/>
        <v>0</v>
      </c>
      <c r="N46" s="76">
        <v>38</v>
      </c>
      <c r="O46" s="117"/>
      <c r="P46" s="117"/>
      <c r="Q46" s="215">
        <f t="shared" si="7"/>
        <v>0</v>
      </c>
      <c r="R46" s="117"/>
      <c r="S46" s="215">
        <f t="shared" si="22"/>
        <v>0</v>
      </c>
      <c r="T46" s="342">
        <f t="shared" si="9"/>
        <v>0</v>
      </c>
      <c r="U46" s="343"/>
      <c r="V46" s="155">
        <f t="shared" si="10"/>
        <v>0</v>
      </c>
      <c r="W46" s="156">
        <f t="shared" si="11"/>
        <v>0</v>
      </c>
      <c r="X46" s="83"/>
      <c r="Y46" s="76">
        <v>38</v>
      </c>
      <c r="Z46" s="117"/>
      <c r="AA46" s="117"/>
      <c r="AB46" s="215">
        <f t="shared" si="12"/>
        <v>0</v>
      </c>
      <c r="AC46" s="117"/>
      <c r="AD46" s="215">
        <f t="shared" si="23"/>
        <v>0</v>
      </c>
      <c r="AE46" s="342">
        <f t="shared" si="14"/>
        <v>0</v>
      </c>
      <c r="AF46" s="343"/>
      <c r="AG46" s="155">
        <f t="shared" si="15"/>
        <v>0</v>
      </c>
      <c r="AH46" s="156">
        <f t="shared" si="16"/>
        <v>0</v>
      </c>
      <c r="AI46" s="120"/>
      <c r="AJ46" s="76">
        <v>38</v>
      </c>
      <c r="AK46" s="117"/>
      <c r="AL46" s="117"/>
      <c r="AM46" s="215">
        <f t="shared" si="17"/>
        <v>0</v>
      </c>
      <c r="AN46" s="117"/>
      <c r="AO46" s="215">
        <f t="shared" si="24"/>
        <v>0</v>
      </c>
      <c r="AP46" s="342">
        <f t="shared" si="19"/>
        <v>0</v>
      </c>
      <c r="AQ46" s="343"/>
      <c r="AR46" s="155">
        <f t="shared" si="20"/>
        <v>0</v>
      </c>
      <c r="AS46" s="156">
        <f t="shared" si="21"/>
        <v>0</v>
      </c>
      <c r="AT46" s="120"/>
      <c r="AU46" s="206">
        <f t="shared" si="0"/>
        <v>0</v>
      </c>
      <c r="AV46" s="197"/>
      <c r="AW46" s="210">
        <f t="shared" si="1"/>
        <v>0</v>
      </c>
      <c r="AX46" s="83"/>
      <c r="AY46" s="83"/>
      <c r="AZ46" s="83"/>
    </row>
    <row r="47" spans="2:52" x14ac:dyDescent="0.2">
      <c r="B47" s="76">
        <v>39</v>
      </c>
      <c r="C47" s="146"/>
      <c r="D47" s="117"/>
      <c r="E47" s="117"/>
      <c r="F47" s="215">
        <f t="shared" si="2"/>
        <v>0</v>
      </c>
      <c r="G47" s="117"/>
      <c r="H47" s="215">
        <f t="shared" si="3"/>
        <v>0</v>
      </c>
      <c r="I47" s="342">
        <f t="shared" si="4"/>
        <v>0</v>
      </c>
      <c r="J47" s="343"/>
      <c r="K47" s="155">
        <f t="shared" si="5"/>
        <v>0</v>
      </c>
      <c r="L47" s="156">
        <f t="shared" si="6"/>
        <v>0</v>
      </c>
      <c r="N47" s="76">
        <v>39</v>
      </c>
      <c r="O47" s="117"/>
      <c r="P47" s="117"/>
      <c r="Q47" s="215">
        <f t="shared" si="7"/>
        <v>0</v>
      </c>
      <c r="R47" s="117"/>
      <c r="S47" s="215">
        <f t="shared" si="22"/>
        <v>0</v>
      </c>
      <c r="T47" s="342">
        <f t="shared" si="9"/>
        <v>0</v>
      </c>
      <c r="U47" s="343"/>
      <c r="V47" s="155">
        <f t="shared" si="10"/>
        <v>0</v>
      </c>
      <c r="W47" s="156">
        <f t="shared" si="11"/>
        <v>0</v>
      </c>
      <c r="X47" s="83"/>
      <c r="Y47" s="76">
        <v>39</v>
      </c>
      <c r="Z47" s="117"/>
      <c r="AA47" s="117"/>
      <c r="AB47" s="215">
        <f t="shared" si="12"/>
        <v>0</v>
      </c>
      <c r="AC47" s="117"/>
      <c r="AD47" s="215">
        <f t="shared" si="23"/>
        <v>0</v>
      </c>
      <c r="AE47" s="342">
        <f t="shared" si="14"/>
        <v>0</v>
      </c>
      <c r="AF47" s="343"/>
      <c r="AG47" s="155">
        <f t="shared" si="15"/>
        <v>0</v>
      </c>
      <c r="AH47" s="156">
        <f t="shared" si="16"/>
        <v>0</v>
      </c>
      <c r="AI47" s="120"/>
      <c r="AJ47" s="76">
        <v>39</v>
      </c>
      <c r="AK47" s="117"/>
      <c r="AL47" s="117"/>
      <c r="AM47" s="215">
        <f t="shared" si="17"/>
        <v>0</v>
      </c>
      <c r="AN47" s="117"/>
      <c r="AO47" s="215">
        <f t="shared" si="24"/>
        <v>0</v>
      </c>
      <c r="AP47" s="342">
        <f t="shared" si="19"/>
        <v>0</v>
      </c>
      <c r="AQ47" s="343"/>
      <c r="AR47" s="155">
        <f t="shared" si="20"/>
        <v>0</v>
      </c>
      <c r="AS47" s="156">
        <f t="shared" si="21"/>
        <v>0</v>
      </c>
      <c r="AT47" s="120"/>
      <c r="AU47" s="207">
        <f t="shared" si="0"/>
        <v>0</v>
      </c>
      <c r="AV47" s="198"/>
      <c r="AW47" s="210">
        <f t="shared" si="1"/>
        <v>0</v>
      </c>
      <c r="AX47" s="83"/>
      <c r="AY47" s="83"/>
      <c r="AZ47" s="83"/>
    </row>
    <row r="48" spans="2:52" x14ac:dyDescent="0.2">
      <c r="B48" s="76">
        <v>40</v>
      </c>
      <c r="C48" s="146"/>
      <c r="D48" s="117"/>
      <c r="E48" s="117"/>
      <c r="F48" s="215">
        <f t="shared" si="2"/>
        <v>0</v>
      </c>
      <c r="G48" s="117"/>
      <c r="H48" s="215">
        <f t="shared" si="3"/>
        <v>0</v>
      </c>
      <c r="I48" s="342">
        <f t="shared" si="4"/>
        <v>0</v>
      </c>
      <c r="J48" s="343"/>
      <c r="K48" s="155">
        <f t="shared" si="5"/>
        <v>0</v>
      </c>
      <c r="L48" s="156">
        <f t="shared" si="6"/>
        <v>0</v>
      </c>
      <c r="N48" s="76">
        <v>40</v>
      </c>
      <c r="O48" s="117"/>
      <c r="P48" s="117"/>
      <c r="Q48" s="215">
        <f t="shared" si="7"/>
        <v>0</v>
      </c>
      <c r="R48" s="117"/>
      <c r="S48" s="215">
        <f t="shared" si="22"/>
        <v>0</v>
      </c>
      <c r="T48" s="342">
        <f t="shared" si="9"/>
        <v>0</v>
      </c>
      <c r="U48" s="343"/>
      <c r="V48" s="155">
        <f t="shared" si="10"/>
        <v>0</v>
      </c>
      <c r="W48" s="156">
        <f t="shared" si="11"/>
        <v>0</v>
      </c>
      <c r="X48" s="83"/>
      <c r="Y48" s="76">
        <v>40</v>
      </c>
      <c r="Z48" s="117"/>
      <c r="AA48" s="117"/>
      <c r="AB48" s="215">
        <f t="shared" si="12"/>
        <v>0</v>
      </c>
      <c r="AC48" s="117"/>
      <c r="AD48" s="215">
        <f t="shared" si="23"/>
        <v>0</v>
      </c>
      <c r="AE48" s="342">
        <f t="shared" si="14"/>
        <v>0</v>
      </c>
      <c r="AF48" s="343"/>
      <c r="AG48" s="155">
        <f t="shared" si="15"/>
        <v>0</v>
      </c>
      <c r="AH48" s="156">
        <f t="shared" si="16"/>
        <v>0</v>
      </c>
      <c r="AI48" s="120"/>
      <c r="AJ48" s="76">
        <v>40</v>
      </c>
      <c r="AK48" s="117"/>
      <c r="AL48" s="117"/>
      <c r="AM48" s="215">
        <f t="shared" si="17"/>
        <v>0</v>
      </c>
      <c r="AN48" s="117"/>
      <c r="AO48" s="215">
        <f t="shared" si="24"/>
        <v>0</v>
      </c>
      <c r="AP48" s="342">
        <f t="shared" si="19"/>
        <v>0</v>
      </c>
      <c r="AQ48" s="343"/>
      <c r="AR48" s="155">
        <f t="shared" si="20"/>
        <v>0</v>
      </c>
      <c r="AS48" s="156">
        <f t="shared" si="21"/>
        <v>0</v>
      </c>
      <c r="AT48" s="120"/>
      <c r="AU48" s="206">
        <f t="shared" si="0"/>
        <v>0</v>
      </c>
      <c r="AV48" s="197"/>
      <c r="AW48" s="210">
        <f t="shared" si="1"/>
        <v>0</v>
      </c>
      <c r="AX48" s="83"/>
      <c r="AY48" s="83"/>
      <c r="AZ48" s="83"/>
    </row>
    <row r="49" spans="1:52" x14ac:dyDescent="0.2">
      <c r="B49" s="76">
        <v>41</v>
      </c>
      <c r="C49" s="146"/>
      <c r="D49" s="117"/>
      <c r="E49" s="117"/>
      <c r="F49" s="215">
        <f t="shared" si="2"/>
        <v>0</v>
      </c>
      <c r="G49" s="117"/>
      <c r="H49" s="215">
        <f t="shared" si="3"/>
        <v>0</v>
      </c>
      <c r="I49" s="342">
        <f t="shared" si="4"/>
        <v>0</v>
      </c>
      <c r="J49" s="343"/>
      <c r="K49" s="155">
        <f t="shared" si="5"/>
        <v>0</v>
      </c>
      <c r="L49" s="156">
        <f t="shared" si="6"/>
        <v>0</v>
      </c>
      <c r="N49" s="76">
        <v>41</v>
      </c>
      <c r="O49" s="117"/>
      <c r="P49" s="117"/>
      <c r="Q49" s="215">
        <f t="shared" si="7"/>
        <v>0</v>
      </c>
      <c r="R49" s="117"/>
      <c r="S49" s="215">
        <f t="shared" si="22"/>
        <v>0</v>
      </c>
      <c r="T49" s="342">
        <f t="shared" si="9"/>
        <v>0</v>
      </c>
      <c r="U49" s="343"/>
      <c r="V49" s="155">
        <f t="shared" si="10"/>
        <v>0</v>
      </c>
      <c r="W49" s="156">
        <f t="shared" si="11"/>
        <v>0</v>
      </c>
      <c r="X49" s="83"/>
      <c r="Y49" s="76">
        <v>41</v>
      </c>
      <c r="Z49" s="117"/>
      <c r="AA49" s="117"/>
      <c r="AB49" s="215">
        <f t="shared" si="12"/>
        <v>0</v>
      </c>
      <c r="AC49" s="117"/>
      <c r="AD49" s="215">
        <f t="shared" si="23"/>
        <v>0</v>
      </c>
      <c r="AE49" s="342">
        <f t="shared" si="14"/>
        <v>0</v>
      </c>
      <c r="AF49" s="343"/>
      <c r="AG49" s="155">
        <f t="shared" si="15"/>
        <v>0</v>
      </c>
      <c r="AH49" s="156">
        <f t="shared" si="16"/>
        <v>0</v>
      </c>
      <c r="AI49" s="120"/>
      <c r="AJ49" s="76">
        <v>41</v>
      </c>
      <c r="AK49" s="117"/>
      <c r="AL49" s="117"/>
      <c r="AM49" s="215">
        <f t="shared" si="17"/>
        <v>0</v>
      </c>
      <c r="AN49" s="117"/>
      <c r="AO49" s="215">
        <f t="shared" si="24"/>
        <v>0</v>
      </c>
      <c r="AP49" s="342">
        <f t="shared" si="19"/>
        <v>0</v>
      </c>
      <c r="AQ49" s="343"/>
      <c r="AR49" s="155">
        <f t="shared" si="20"/>
        <v>0</v>
      </c>
      <c r="AS49" s="156">
        <f t="shared" si="21"/>
        <v>0</v>
      </c>
      <c r="AT49" s="120"/>
      <c r="AU49" s="206">
        <f t="shared" si="0"/>
        <v>0</v>
      </c>
      <c r="AV49" s="197"/>
      <c r="AW49" s="210">
        <f t="shared" si="1"/>
        <v>0</v>
      </c>
      <c r="AX49" s="83"/>
      <c r="AY49" s="83"/>
      <c r="AZ49" s="83"/>
    </row>
    <row r="50" spans="1:52" x14ac:dyDescent="0.2">
      <c r="B50" s="76">
        <v>42</v>
      </c>
      <c r="C50" s="146"/>
      <c r="D50" s="117"/>
      <c r="E50" s="117"/>
      <c r="F50" s="215">
        <f t="shared" si="2"/>
        <v>0</v>
      </c>
      <c r="G50" s="117"/>
      <c r="H50" s="215">
        <f t="shared" si="3"/>
        <v>0</v>
      </c>
      <c r="I50" s="342">
        <f t="shared" si="4"/>
        <v>0</v>
      </c>
      <c r="J50" s="343"/>
      <c r="K50" s="155">
        <f t="shared" si="5"/>
        <v>0</v>
      </c>
      <c r="L50" s="156">
        <f t="shared" si="6"/>
        <v>0</v>
      </c>
      <c r="N50" s="76">
        <v>42</v>
      </c>
      <c r="O50" s="117"/>
      <c r="P50" s="117"/>
      <c r="Q50" s="215">
        <f t="shared" si="7"/>
        <v>0</v>
      </c>
      <c r="R50" s="117"/>
      <c r="S50" s="215">
        <f t="shared" si="22"/>
        <v>0</v>
      </c>
      <c r="T50" s="342">
        <f t="shared" si="9"/>
        <v>0</v>
      </c>
      <c r="U50" s="343"/>
      <c r="V50" s="155">
        <f t="shared" si="10"/>
        <v>0</v>
      </c>
      <c r="W50" s="156">
        <f t="shared" si="11"/>
        <v>0</v>
      </c>
      <c r="X50" s="83"/>
      <c r="Y50" s="76">
        <v>42</v>
      </c>
      <c r="Z50" s="117"/>
      <c r="AA50" s="117"/>
      <c r="AB50" s="215">
        <f t="shared" si="12"/>
        <v>0</v>
      </c>
      <c r="AC50" s="117"/>
      <c r="AD50" s="215">
        <f t="shared" si="23"/>
        <v>0</v>
      </c>
      <c r="AE50" s="342">
        <f t="shared" si="14"/>
        <v>0</v>
      </c>
      <c r="AF50" s="343"/>
      <c r="AG50" s="155">
        <f t="shared" si="15"/>
        <v>0</v>
      </c>
      <c r="AH50" s="156">
        <f t="shared" si="16"/>
        <v>0</v>
      </c>
      <c r="AI50" s="120"/>
      <c r="AJ50" s="76">
        <v>42</v>
      </c>
      <c r="AK50" s="117"/>
      <c r="AL50" s="117"/>
      <c r="AM50" s="215">
        <f t="shared" si="17"/>
        <v>0</v>
      </c>
      <c r="AN50" s="117"/>
      <c r="AO50" s="215">
        <f t="shared" si="24"/>
        <v>0</v>
      </c>
      <c r="AP50" s="342">
        <f t="shared" si="19"/>
        <v>0</v>
      </c>
      <c r="AQ50" s="343"/>
      <c r="AR50" s="155">
        <f t="shared" si="20"/>
        <v>0</v>
      </c>
      <c r="AS50" s="156">
        <f t="shared" si="21"/>
        <v>0</v>
      </c>
      <c r="AT50" s="120"/>
      <c r="AU50" s="207">
        <f t="shared" si="0"/>
        <v>0</v>
      </c>
      <c r="AV50" s="198"/>
      <c r="AW50" s="210">
        <f t="shared" si="1"/>
        <v>0</v>
      </c>
      <c r="AX50" s="83"/>
      <c r="AY50" s="83"/>
      <c r="AZ50" s="83"/>
    </row>
    <row r="51" spans="1:52" x14ac:dyDescent="0.2">
      <c r="B51" s="76">
        <v>43</v>
      </c>
      <c r="C51" s="146"/>
      <c r="D51" s="117"/>
      <c r="E51" s="117"/>
      <c r="F51" s="215">
        <f t="shared" si="2"/>
        <v>0</v>
      </c>
      <c r="G51" s="117"/>
      <c r="H51" s="215">
        <f t="shared" si="3"/>
        <v>0</v>
      </c>
      <c r="I51" s="342">
        <f t="shared" si="4"/>
        <v>0</v>
      </c>
      <c r="J51" s="343"/>
      <c r="K51" s="155">
        <f t="shared" si="5"/>
        <v>0</v>
      </c>
      <c r="L51" s="156">
        <f t="shared" si="6"/>
        <v>0</v>
      </c>
      <c r="N51" s="76">
        <v>43</v>
      </c>
      <c r="O51" s="117"/>
      <c r="P51" s="117"/>
      <c r="Q51" s="215">
        <f t="shared" si="7"/>
        <v>0</v>
      </c>
      <c r="R51" s="117"/>
      <c r="S51" s="215">
        <f t="shared" si="22"/>
        <v>0</v>
      </c>
      <c r="T51" s="342">
        <f t="shared" si="9"/>
        <v>0</v>
      </c>
      <c r="U51" s="343"/>
      <c r="V51" s="155">
        <f t="shared" si="10"/>
        <v>0</v>
      </c>
      <c r="W51" s="156">
        <f t="shared" si="11"/>
        <v>0</v>
      </c>
      <c r="X51" s="83"/>
      <c r="Y51" s="76">
        <v>43</v>
      </c>
      <c r="Z51" s="117"/>
      <c r="AA51" s="117"/>
      <c r="AB51" s="215">
        <f t="shared" si="12"/>
        <v>0</v>
      </c>
      <c r="AC51" s="117"/>
      <c r="AD51" s="215">
        <f t="shared" si="23"/>
        <v>0</v>
      </c>
      <c r="AE51" s="342">
        <f t="shared" si="14"/>
        <v>0</v>
      </c>
      <c r="AF51" s="343"/>
      <c r="AG51" s="155">
        <f t="shared" si="15"/>
        <v>0</v>
      </c>
      <c r="AH51" s="156">
        <f t="shared" si="16"/>
        <v>0</v>
      </c>
      <c r="AI51" s="120"/>
      <c r="AJ51" s="76">
        <v>43</v>
      </c>
      <c r="AK51" s="117"/>
      <c r="AL51" s="117"/>
      <c r="AM51" s="215">
        <f t="shared" si="17"/>
        <v>0</v>
      </c>
      <c r="AN51" s="117"/>
      <c r="AO51" s="215">
        <f t="shared" si="24"/>
        <v>0</v>
      </c>
      <c r="AP51" s="342">
        <f t="shared" si="19"/>
        <v>0</v>
      </c>
      <c r="AQ51" s="343"/>
      <c r="AR51" s="155">
        <f t="shared" si="20"/>
        <v>0</v>
      </c>
      <c r="AS51" s="156">
        <f t="shared" si="21"/>
        <v>0</v>
      </c>
      <c r="AT51" s="120"/>
      <c r="AU51" s="206">
        <f t="shared" si="0"/>
        <v>0</v>
      </c>
      <c r="AV51" s="197"/>
      <c r="AW51" s="210">
        <f t="shared" si="1"/>
        <v>0</v>
      </c>
      <c r="AX51" s="83"/>
      <c r="AY51" s="83"/>
      <c r="AZ51" s="83"/>
    </row>
    <row r="52" spans="1:52" x14ac:dyDescent="0.2">
      <c r="B52" s="87">
        <v>44</v>
      </c>
      <c r="C52" s="147"/>
      <c r="D52" s="118"/>
      <c r="E52" s="118"/>
      <c r="F52" s="216">
        <f t="shared" si="2"/>
        <v>0</v>
      </c>
      <c r="G52" s="118"/>
      <c r="H52" s="216">
        <f t="shared" si="3"/>
        <v>0</v>
      </c>
      <c r="I52" s="344">
        <f t="shared" si="4"/>
        <v>0</v>
      </c>
      <c r="J52" s="345"/>
      <c r="K52" s="160">
        <f t="shared" si="5"/>
        <v>0</v>
      </c>
      <c r="L52" s="161">
        <f t="shared" si="6"/>
        <v>0</v>
      </c>
      <c r="N52" s="87">
        <v>44</v>
      </c>
      <c r="O52" s="118"/>
      <c r="P52" s="118"/>
      <c r="Q52" s="216">
        <f t="shared" si="7"/>
        <v>0</v>
      </c>
      <c r="R52" s="118"/>
      <c r="S52" s="216">
        <f t="shared" si="22"/>
        <v>0</v>
      </c>
      <c r="T52" s="344">
        <f t="shared" si="9"/>
        <v>0</v>
      </c>
      <c r="U52" s="345"/>
      <c r="V52" s="155">
        <f t="shared" si="10"/>
        <v>0</v>
      </c>
      <c r="W52" s="156">
        <f t="shared" si="11"/>
        <v>0</v>
      </c>
      <c r="X52" s="83"/>
      <c r="Y52" s="87">
        <v>44</v>
      </c>
      <c r="Z52" s="118"/>
      <c r="AA52" s="118"/>
      <c r="AB52" s="216">
        <f t="shared" si="12"/>
        <v>0</v>
      </c>
      <c r="AC52" s="118"/>
      <c r="AD52" s="216">
        <f t="shared" si="23"/>
        <v>0</v>
      </c>
      <c r="AE52" s="344">
        <f t="shared" si="14"/>
        <v>0</v>
      </c>
      <c r="AF52" s="345"/>
      <c r="AG52" s="155">
        <f t="shared" si="15"/>
        <v>0</v>
      </c>
      <c r="AH52" s="156">
        <f t="shared" si="16"/>
        <v>0</v>
      </c>
      <c r="AI52" s="120"/>
      <c r="AJ52" s="87">
        <v>44</v>
      </c>
      <c r="AK52" s="118"/>
      <c r="AL52" s="118"/>
      <c r="AM52" s="216">
        <f t="shared" si="17"/>
        <v>0</v>
      </c>
      <c r="AN52" s="118"/>
      <c r="AO52" s="216">
        <f t="shared" si="24"/>
        <v>0</v>
      </c>
      <c r="AP52" s="344">
        <f t="shared" si="19"/>
        <v>0</v>
      </c>
      <c r="AQ52" s="345"/>
      <c r="AR52" s="155">
        <f t="shared" si="20"/>
        <v>0</v>
      </c>
      <c r="AS52" s="156">
        <f t="shared" si="21"/>
        <v>0</v>
      </c>
      <c r="AT52" s="120"/>
      <c r="AU52" s="208">
        <f t="shared" si="0"/>
        <v>0</v>
      </c>
      <c r="AV52" s="192"/>
      <c r="AW52" s="210">
        <f t="shared" si="1"/>
        <v>0</v>
      </c>
      <c r="AX52" s="83"/>
      <c r="AY52" s="83"/>
      <c r="AZ52" s="83"/>
    </row>
    <row r="53" spans="1:52" ht="18" customHeight="1" thickBot="1" x14ac:dyDescent="0.3">
      <c r="B53" s="91" t="s">
        <v>104</v>
      </c>
      <c r="C53" s="148"/>
      <c r="D53" s="88"/>
      <c r="E53" s="89"/>
      <c r="F53" s="88"/>
      <c r="G53" s="90"/>
      <c r="H53" s="217">
        <f>SUM(K9:K52)</f>
        <v>0</v>
      </c>
      <c r="I53" s="309">
        <f>SUM(L9:L52)</f>
        <v>0</v>
      </c>
      <c r="J53" s="310"/>
      <c r="K53" s="157"/>
      <c r="L53" s="158"/>
      <c r="N53" s="91" t="s">
        <v>104</v>
      </c>
      <c r="O53" s="88"/>
      <c r="P53" s="89"/>
      <c r="Q53" s="88"/>
      <c r="R53" s="90"/>
      <c r="S53" s="217">
        <f>SUM(V9:V52)</f>
        <v>0</v>
      </c>
      <c r="T53" s="309">
        <f>SUM(W9:W52)</f>
        <v>0</v>
      </c>
      <c r="U53" s="310"/>
      <c r="V53" s="157"/>
      <c r="W53" s="158"/>
      <c r="X53" s="83"/>
      <c r="Y53" s="91" t="s">
        <v>104</v>
      </c>
      <c r="Z53" s="88"/>
      <c r="AA53" s="89"/>
      <c r="AB53" s="88"/>
      <c r="AC53" s="90"/>
      <c r="AD53" s="217">
        <f>SUM(AG9:AG52)</f>
        <v>0</v>
      </c>
      <c r="AE53" s="309">
        <f>SUM(AH9:AH52)</f>
        <v>0</v>
      </c>
      <c r="AF53" s="310"/>
      <c r="AG53" s="157"/>
      <c r="AH53" s="158"/>
      <c r="AI53" s="83"/>
      <c r="AJ53" s="91" t="s">
        <v>104</v>
      </c>
      <c r="AK53" s="88"/>
      <c r="AL53" s="89"/>
      <c r="AM53" s="88"/>
      <c r="AN53" s="90"/>
      <c r="AO53" s="217">
        <f>SUM(AR9:AR52)</f>
        <v>0</v>
      </c>
      <c r="AP53" s="309">
        <f>SUM(AS9:AS52)</f>
        <v>0</v>
      </c>
      <c r="AQ53" s="310"/>
      <c r="AR53" s="157"/>
      <c r="AS53" s="158"/>
      <c r="AU53" s="219" t="s">
        <v>151</v>
      </c>
      <c r="AV53" s="212"/>
      <c r="AW53" s="211">
        <f>SUM(AW9:AW52)</f>
        <v>0</v>
      </c>
      <c r="AX53" s="83"/>
      <c r="AY53" s="83"/>
      <c r="AZ53" s="83"/>
    </row>
    <row r="54" spans="1:52" x14ac:dyDescent="0.2">
      <c r="K54" s="155"/>
      <c r="L54" s="155"/>
      <c r="V54" s="155"/>
      <c r="W54" s="155"/>
      <c r="AG54" s="155"/>
      <c r="AH54" s="155"/>
      <c r="AR54" s="155"/>
      <c r="AS54" s="155"/>
    </row>
    <row r="55" spans="1:52" x14ac:dyDescent="0.2">
      <c r="K55" s="155"/>
      <c r="L55" s="155"/>
      <c r="V55" s="155"/>
      <c r="W55" s="155"/>
      <c r="AG55" s="155"/>
      <c r="AH55" s="155"/>
      <c r="AR55" s="155"/>
      <c r="AS55" s="155"/>
    </row>
    <row r="56" spans="1:52" ht="18" x14ac:dyDescent="0.25">
      <c r="B56" s="301" t="s">
        <v>159</v>
      </c>
      <c r="C56" s="301"/>
      <c r="D56" s="301"/>
      <c r="K56" s="155"/>
      <c r="L56" s="155"/>
      <c r="V56" s="155"/>
      <c r="W56" s="155"/>
      <c r="AG56" s="155"/>
      <c r="AH56" s="155"/>
      <c r="AR56" s="155"/>
      <c r="AS56" s="155"/>
    </row>
    <row r="57" spans="1:52" ht="18" x14ac:dyDescent="0.25">
      <c r="B57" s="244" t="s">
        <v>160</v>
      </c>
      <c r="C57" s="243"/>
      <c r="D57" s="243"/>
      <c r="K57" s="155"/>
      <c r="L57" s="155"/>
      <c r="V57" s="155"/>
      <c r="W57" s="155"/>
      <c r="AG57" s="155"/>
      <c r="AH57" s="155"/>
      <c r="AR57" s="155"/>
      <c r="AS57" s="155"/>
    </row>
    <row r="58" spans="1:52" ht="18" x14ac:dyDescent="0.25">
      <c r="A58" s="264">
        <v>1</v>
      </c>
      <c r="B58" s="265" t="str">
        <f>VLOOKUP(A58,A116:B117,2)</f>
        <v>Endmast 50 bis 120 kg</v>
      </c>
      <c r="C58" s="266"/>
      <c r="D58" s="267"/>
      <c r="E58" s="267"/>
      <c r="F58" s="268"/>
      <c r="K58" s="155"/>
      <c r="L58" s="155"/>
      <c r="V58" s="155"/>
      <c r="W58" s="155"/>
      <c r="Y58" s="75" t="str">
        <f>B58</f>
        <v>Endmast 50 bis 120 kg</v>
      </c>
      <c r="Z58" s="80"/>
      <c r="AA58" s="80"/>
      <c r="AB58" s="80"/>
      <c r="AG58" s="155"/>
      <c r="AH58" s="155"/>
      <c r="AR58" s="155"/>
      <c r="AS58" s="155"/>
    </row>
    <row r="59" spans="1:52" x14ac:dyDescent="0.2">
      <c r="K59" s="155"/>
      <c r="L59" s="155"/>
      <c r="V59" s="155"/>
      <c r="W59" s="155"/>
      <c r="AG59" s="155"/>
      <c r="AH59" s="155"/>
      <c r="AR59" s="155"/>
      <c r="AS59" s="155"/>
    </row>
    <row r="60" spans="1:52" ht="15.75" x14ac:dyDescent="0.25">
      <c r="B60" s="84" t="s">
        <v>162</v>
      </c>
      <c r="D60" s="82"/>
      <c r="E60" s="83"/>
      <c r="F60" s="83"/>
      <c r="G60" s="83"/>
      <c r="H60" s="92" t="s">
        <v>99</v>
      </c>
      <c r="I60" s="93">
        <f>IF($A$58=1,1.5,2.3)</f>
        <v>1.5</v>
      </c>
      <c r="J60" s="97" t="s">
        <v>98</v>
      </c>
      <c r="K60" s="155"/>
      <c r="L60" s="155"/>
      <c r="N60" s="84" t="s">
        <v>88</v>
      </c>
      <c r="O60" s="82"/>
      <c r="P60" s="83"/>
      <c r="Q60" s="83"/>
      <c r="R60" s="83"/>
      <c r="S60" s="92" t="s">
        <v>99</v>
      </c>
      <c r="T60" s="93">
        <f>IF($A$58=1,0.6,0.9)</f>
        <v>0.6</v>
      </c>
      <c r="U60" s="97" t="s">
        <v>98</v>
      </c>
      <c r="V60" s="155"/>
      <c r="W60" s="155"/>
      <c r="X60" s="83"/>
      <c r="Y60" s="84" t="s">
        <v>89</v>
      </c>
      <c r="Z60" s="82"/>
      <c r="AA60" s="83"/>
      <c r="AB60" s="83"/>
      <c r="AC60" s="83"/>
      <c r="AD60" s="92" t="s">
        <v>99</v>
      </c>
      <c r="AE60" s="101">
        <f>IF($A$58=1,1,1.5)</f>
        <v>1</v>
      </c>
      <c r="AF60" s="97" t="s">
        <v>98</v>
      </c>
      <c r="AG60" s="155"/>
      <c r="AH60" s="155"/>
      <c r="AI60" s="83"/>
      <c r="AJ60" s="84" t="s">
        <v>90</v>
      </c>
      <c r="AK60" s="82"/>
      <c r="AL60" s="83"/>
      <c r="AM60" s="83"/>
      <c r="AN60" s="83"/>
      <c r="AO60" s="92" t="s">
        <v>99</v>
      </c>
      <c r="AP60" s="101">
        <f>IF($A$58=1,0.5,0.8)</f>
        <v>0.5</v>
      </c>
      <c r="AQ60" s="97" t="s">
        <v>98</v>
      </c>
      <c r="AR60" s="155"/>
      <c r="AS60" s="155"/>
      <c r="AU60" s="84" t="s">
        <v>195</v>
      </c>
      <c r="AV60" s="187"/>
      <c r="AW60" s="187"/>
    </row>
    <row r="61" spans="1:52" ht="16.5" thickBot="1" x14ac:dyDescent="0.3">
      <c r="B61" s="81"/>
      <c r="D61" s="82"/>
      <c r="E61" s="83"/>
      <c r="F61" s="83"/>
      <c r="G61" s="83"/>
      <c r="H61" s="83"/>
      <c r="I61" s="83"/>
      <c r="J61" s="83"/>
      <c r="K61" s="159"/>
      <c r="L61" s="159"/>
      <c r="N61" s="81"/>
      <c r="O61" s="82"/>
      <c r="P61" s="83"/>
      <c r="Q61" s="83"/>
      <c r="R61" s="83"/>
      <c r="S61" s="83"/>
      <c r="T61" s="83"/>
      <c r="U61" s="83"/>
      <c r="V61" s="159"/>
      <c r="W61" s="159"/>
      <c r="X61" s="83"/>
      <c r="Y61" s="81"/>
      <c r="Z61" s="82"/>
      <c r="AA61" s="83"/>
      <c r="AB61" s="83"/>
      <c r="AC61" s="83"/>
      <c r="AD61" s="83"/>
      <c r="AE61" s="83"/>
      <c r="AF61" s="83"/>
      <c r="AG61" s="159"/>
      <c r="AH61" s="159"/>
      <c r="AI61" s="83"/>
      <c r="AJ61" s="81"/>
      <c r="AK61" s="82"/>
      <c r="AL61" s="83"/>
      <c r="AM61" s="83"/>
      <c r="AN61" s="83"/>
      <c r="AO61" s="83"/>
      <c r="AP61" s="83"/>
      <c r="AQ61" s="83"/>
      <c r="AR61" s="159"/>
      <c r="AS61" s="159"/>
      <c r="AU61" s="188"/>
      <c r="AV61" s="188"/>
      <c r="AW61" s="188"/>
    </row>
    <row r="62" spans="1:52" ht="51" customHeight="1" x14ac:dyDescent="0.2">
      <c r="B62" s="94" t="s">
        <v>95</v>
      </c>
      <c r="C62" s="143" t="s">
        <v>164</v>
      </c>
      <c r="D62" s="95" t="s">
        <v>91</v>
      </c>
      <c r="E62" s="95" t="s">
        <v>92</v>
      </c>
      <c r="F62" s="85" t="s">
        <v>93</v>
      </c>
      <c r="G62" s="86" t="s">
        <v>103</v>
      </c>
      <c r="H62" s="86" t="s">
        <v>96</v>
      </c>
      <c r="I62" s="311" t="s">
        <v>94</v>
      </c>
      <c r="J62" s="312"/>
      <c r="K62" s="151" t="s">
        <v>138</v>
      </c>
      <c r="L62" s="152" t="s">
        <v>139</v>
      </c>
      <c r="N62" s="94" t="s">
        <v>95</v>
      </c>
      <c r="O62" s="95" t="s">
        <v>91</v>
      </c>
      <c r="P62" s="95" t="s">
        <v>92</v>
      </c>
      <c r="Q62" s="85" t="s">
        <v>93</v>
      </c>
      <c r="R62" s="86" t="s">
        <v>103</v>
      </c>
      <c r="S62" s="86" t="s">
        <v>96</v>
      </c>
      <c r="T62" s="311" t="s">
        <v>94</v>
      </c>
      <c r="U62" s="312"/>
      <c r="V62" s="151" t="s">
        <v>138</v>
      </c>
      <c r="W62" s="152" t="s">
        <v>139</v>
      </c>
      <c r="X62" s="99"/>
      <c r="Y62" s="94" t="s">
        <v>95</v>
      </c>
      <c r="Z62" s="95" t="s">
        <v>91</v>
      </c>
      <c r="AA62" s="95" t="s">
        <v>92</v>
      </c>
      <c r="AB62" s="85" t="s">
        <v>93</v>
      </c>
      <c r="AC62" s="86" t="s">
        <v>103</v>
      </c>
      <c r="AD62" s="86" t="s">
        <v>96</v>
      </c>
      <c r="AE62" s="311" t="s">
        <v>94</v>
      </c>
      <c r="AF62" s="312"/>
      <c r="AG62" s="151" t="s">
        <v>138</v>
      </c>
      <c r="AH62" s="152" t="s">
        <v>139</v>
      </c>
      <c r="AI62" s="98"/>
      <c r="AJ62" s="94" t="s">
        <v>95</v>
      </c>
      <c r="AK62" s="95" t="s">
        <v>91</v>
      </c>
      <c r="AL62" s="95" t="s">
        <v>92</v>
      </c>
      <c r="AM62" s="85" t="s">
        <v>93</v>
      </c>
      <c r="AN62" s="86" t="s">
        <v>103</v>
      </c>
      <c r="AO62" s="86" t="s">
        <v>96</v>
      </c>
      <c r="AP62" s="311" t="s">
        <v>94</v>
      </c>
      <c r="AQ62" s="312"/>
      <c r="AR62" s="151" t="s">
        <v>138</v>
      </c>
      <c r="AS62" s="152" t="s">
        <v>139</v>
      </c>
      <c r="AU62" s="193" t="s">
        <v>167</v>
      </c>
      <c r="AV62" s="194" t="s">
        <v>149</v>
      </c>
      <c r="AW62" s="189" t="s">
        <v>150</v>
      </c>
    </row>
    <row r="63" spans="1:52" ht="18" x14ac:dyDescent="0.2">
      <c r="B63" s="78"/>
      <c r="C63" s="144" t="s">
        <v>102</v>
      </c>
      <c r="D63" s="96" t="s">
        <v>101</v>
      </c>
      <c r="E63" s="96" t="s">
        <v>101</v>
      </c>
      <c r="F63" s="96" t="s">
        <v>100</v>
      </c>
      <c r="G63" s="96" t="s">
        <v>100</v>
      </c>
      <c r="H63" s="79" t="s">
        <v>100</v>
      </c>
      <c r="I63" s="313" t="s">
        <v>102</v>
      </c>
      <c r="J63" s="314"/>
      <c r="K63" s="153" t="s">
        <v>100</v>
      </c>
      <c r="L63" s="154" t="s">
        <v>102</v>
      </c>
      <c r="N63" s="78"/>
      <c r="O63" s="96" t="s">
        <v>101</v>
      </c>
      <c r="P63" s="96" t="s">
        <v>101</v>
      </c>
      <c r="Q63" s="96" t="s">
        <v>100</v>
      </c>
      <c r="R63" s="96" t="s">
        <v>100</v>
      </c>
      <c r="S63" s="79" t="s">
        <v>100</v>
      </c>
      <c r="T63" s="313" t="s">
        <v>102</v>
      </c>
      <c r="U63" s="314"/>
      <c r="V63" s="153" t="s">
        <v>100</v>
      </c>
      <c r="W63" s="154" t="s">
        <v>102</v>
      </c>
      <c r="X63" s="99"/>
      <c r="Y63" s="78"/>
      <c r="Z63" s="96" t="s">
        <v>101</v>
      </c>
      <c r="AA63" s="96" t="s">
        <v>101</v>
      </c>
      <c r="AB63" s="96" t="s">
        <v>100</v>
      </c>
      <c r="AC63" s="96" t="s">
        <v>100</v>
      </c>
      <c r="AD63" s="79" t="s">
        <v>100</v>
      </c>
      <c r="AE63" s="313" t="s">
        <v>102</v>
      </c>
      <c r="AF63" s="314"/>
      <c r="AG63" s="153" t="s">
        <v>100</v>
      </c>
      <c r="AH63" s="154" t="s">
        <v>102</v>
      </c>
      <c r="AI63" s="98"/>
      <c r="AJ63" s="78"/>
      <c r="AK63" s="96" t="s">
        <v>101</v>
      </c>
      <c r="AL63" s="96" t="s">
        <v>101</v>
      </c>
      <c r="AM63" s="96" t="s">
        <v>100</v>
      </c>
      <c r="AN63" s="96" t="s">
        <v>100</v>
      </c>
      <c r="AO63" s="79" t="s">
        <v>100</v>
      </c>
      <c r="AP63" s="313" t="s">
        <v>102</v>
      </c>
      <c r="AQ63" s="314"/>
      <c r="AR63" s="153" t="s">
        <v>100</v>
      </c>
      <c r="AS63" s="154" t="s">
        <v>102</v>
      </c>
      <c r="AU63" s="195" t="s">
        <v>102</v>
      </c>
      <c r="AV63" s="190" t="s">
        <v>102</v>
      </c>
      <c r="AW63" s="191" t="s">
        <v>102</v>
      </c>
    </row>
    <row r="64" spans="1:52" x14ac:dyDescent="0.2">
      <c r="B64" s="77">
        <v>1</v>
      </c>
      <c r="C64" s="145"/>
      <c r="D64" s="116"/>
      <c r="E64" s="116"/>
      <c r="F64" s="214">
        <f>D64*E64</f>
        <v>0</v>
      </c>
      <c r="G64" s="116"/>
      <c r="H64" s="214">
        <f>F64-G64</f>
        <v>0</v>
      </c>
      <c r="I64" s="346">
        <f>ROUNDDOWN(H64/$I$60,0)</f>
        <v>0</v>
      </c>
      <c r="J64" s="347"/>
      <c r="K64" s="155">
        <f>H64*C64</f>
        <v>0</v>
      </c>
      <c r="L64" s="156">
        <f>I64*C64</f>
        <v>0</v>
      </c>
      <c r="N64" s="77">
        <v>1</v>
      </c>
      <c r="O64" s="116"/>
      <c r="P64" s="116"/>
      <c r="Q64" s="214">
        <f>O64*P64</f>
        <v>0</v>
      </c>
      <c r="R64" s="116"/>
      <c r="S64" s="214">
        <f>Q64-R64</f>
        <v>0</v>
      </c>
      <c r="T64" s="346">
        <f>ROUNDDOWN(S64/$T$60,0)</f>
        <v>0</v>
      </c>
      <c r="U64" s="347"/>
      <c r="V64" s="155">
        <f>S64*C64</f>
        <v>0</v>
      </c>
      <c r="W64" s="156">
        <f>T64*C64</f>
        <v>0</v>
      </c>
      <c r="X64" s="83"/>
      <c r="Y64" s="77">
        <v>1</v>
      </c>
      <c r="Z64" s="116"/>
      <c r="AA64" s="116"/>
      <c r="AB64" s="214">
        <f>Z64*AA64</f>
        <v>0</v>
      </c>
      <c r="AC64" s="116"/>
      <c r="AD64" s="214">
        <f>AB64-AC64</f>
        <v>0</v>
      </c>
      <c r="AE64" s="346">
        <f>ROUNDDOWN(AD64/$AE$60,0)</f>
        <v>0</v>
      </c>
      <c r="AF64" s="347"/>
      <c r="AG64" s="155">
        <f>AD64*C64</f>
        <v>0</v>
      </c>
      <c r="AH64" s="156">
        <f>AE64*C64</f>
        <v>0</v>
      </c>
      <c r="AI64" s="83"/>
      <c r="AJ64" s="77">
        <v>1</v>
      </c>
      <c r="AK64" s="116"/>
      <c r="AL64" s="116"/>
      <c r="AM64" s="214">
        <f>AK64*AL64</f>
        <v>0</v>
      </c>
      <c r="AN64" s="116"/>
      <c r="AO64" s="214">
        <f>AM64-AN64</f>
        <v>0</v>
      </c>
      <c r="AP64" s="346">
        <f>ROUNDDOWN(AO64/$AP$60,0)</f>
        <v>0</v>
      </c>
      <c r="AQ64" s="347"/>
      <c r="AR64" s="155">
        <f>AO64*C64</f>
        <v>0</v>
      </c>
      <c r="AS64" s="156">
        <f>AP64*C64</f>
        <v>0</v>
      </c>
      <c r="AU64" s="205">
        <f t="shared" ref="AU64:AU107" si="25">MIN(AP64,AE64,T64,I64)</f>
        <v>0</v>
      </c>
      <c r="AV64" s="196"/>
      <c r="AW64" s="209">
        <f t="shared" ref="AW64:AW107" si="26">IF(AV64&gt;AU64,AU64,(MIN(AP64,AE64,T64,I64,AV64))*C64)</f>
        <v>0</v>
      </c>
    </row>
    <row r="65" spans="2:49" x14ac:dyDescent="0.2">
      <c r="B65" s="76">
        <v>2</v>
      </c>
      <c r="C65" s="146"/>
      <c r="D65" s="117"/>
      <c r="E65" s="117"/>
      <c r="F65" s="215">
        <f t="shared" ref="F65:F107" si="27">D65*E65</f>
        <v>0</v>
      </c>
      <c r="G65" s="117"/>
      <c r="H65" s="215">
        <f t="shared" ref="H65:H98" si="28">F65-G65</f>
        <v>0</v>
      </c>
      <c r="I65" s="342">
        <f t="shared" ref="I65:I107" si="29">ROUNDDOWN(H65/$I$60,0)</f>
        <v>0</v>
      </c>
      <c r="J65" s="343"/>
      <c r="K65" s="155">
        <f t="shared" ref="K65:K107" si="30">H65*C65</f>
        <v>0</v>
      </c>
      <c r="L65" s="156">
        <f t="shared" ref="L65:L107" si="31">I65*C65</f>
        <v>0</v>
      </c>
      <c r="N65" s="76">
        <v>2</v>
      </c>
      <c r="O65" s="117"/>
      <c r="P65" s="117"/>
      <c r="Q65" s="215">
        <f t="shared" ref="Q65:Q107" si="32">O65*P65</f>
        <v>0</v>
      </c>
      <c r="R65" s="117"/>
      <c r="S65" s="215">
        <f t="shared" ref="S65:S98" si="33">Q65-R65</f>
        <v>0</v>
      </c>
      <c r="T65" s="342">
        <f t="shared" ref="T65:T107" si="34">ROUNDDOWN(S65/$T$60,0)</f>
        <v>0</v>
      </c>
      <c r="U65" s="343"/>
      <c r="V65" s="155">
        <f t="shared" ref="V65:V106" si="35">S65*C65</f>
        <v>0</v>
      </c>
      <c r="W65" s="156">
        <f t="shared" ref="W65:W107" si="36">T65*C65</f>
        <v>0</v>
      </c>
      <c r="X65" s="83"/>
      <c r="Y65" s="76">
        <v>2</v>
      </c>
      <c r="Z65" s="117"/>
      <c r="AA65" s="117"/>
      <c r="AB65" s="215">
        <f t="shared" ref="AB65:AB107" si="37">Z65*AA65</f>
        <v>0</v>
      </c>
      <c r="AC65" s="117"/>
      <c r="AD65" s="215">
        <f t="shared" ref="AD65:AD98" si="38">AB65-AC65</f>
        <v>0</v>
      </c>
      <c r="AE65" s="342">
        <f t="shared" ref="AE65:AE107" si="39">ROUNDDOWN(AD65/$AE$60,0)</f>
        <v>0</v>
      </c>
      <c r="AF65" s="343"/>
      <c r="AG65" s="155">
        <f t="shared" ref="AG65:AG107" si="40">AD65*C65</f>
        <v>0</v>
      </c>
      <c r="AH65" s="156">
        <f t="shared" ref="AH65:AH107" si="41">AE65*C65</f>
        <v>0</v>
      </c>
      <c r="AI65" s="83"/>
      <c r="AJ65" s="76">
        <v>2</v>
      </c>
      <c r="AK65" s="117"/>
      <c r="AL65" s="117"/>
      <c r="AM65" s="215">
        <f t="shared" ref="AM65:AM107" si="42">AK65*AL65</f>
        <v>0</v>
      </c>
      <c r="AN65" s="117"/>
      <c r="AO65" s="215">
        <f t="shared" ref="AO65:AO98" si="43">AM65-AN65</f>
        <v>0</v>
      </c>
      <c r="AP65" s="342">
        <f t="shared" ref="AP65:AP107" si="44">ROUNDDOWN(AO65/$AP$60,0)</f>
        <v>0</v>
      </c>
      <c r="AQ65" s="343"/>
      <c r="AR65" s="155">
        <f t="shared" ref="AR65:AR107" si="45">AO65*C65</f>
        <v>0</v>
      </c>
      <c r="AS65" s="156">
        <f t="shared" ref="AS65:AS107" si="46">AP65*C65</f>
        <v>0</v>
      </c>
      <c r="AU65" s="206">
        <f t="shared" si="25"/>
        <v>0</v>
      </c>
      <c r="AV65" s="197"/>
      <c r="AW65" s="210">
        <f t="shared" si="26"/>
        <v>0</v>
      </c>
    </row>
    <row r="66" spans="2:49" x14ac:dyDescent="0.2">
      <c r="B66" s="76">
        <v>3</v>
      </c>
      <c r="C66" s="146"/>
      <c r="D66" s="117"/>
      <c r="E66" s="117"/>
      <c r="F66" s="215">
        <f t="shared" si="27"/>
        <v>0</v>
      </c>
      <c r="G66" s="117"/>
      <c r="H66" s="215">
        <f t="shared" si="28"/>
        <v>0</v>
      </c>
      <c r="I66" s="342">
        <f t="shared" si="29"/>
        <v>0</v>
      </c>
      <c r="J66" s="343"/>
      <c r="K66" s="155">
        <f t="shared" si="30"/>
        <v>0</v>
      </c>
      <c r="L66" s="156">
        <f t="shared" si="31"/>
        <v>0</v>
      </c>
      <c r="N66" s="76">
        <v>3</v>
      </c>
      <c r="O66" s="117"/>
      <c r="P66" s="117"/>
      <c r="Q66" s="215">
        <f t="shared" si="32"/>
        <v>0</v>
      </c>
      <c r="R66" s="117"/>
      <c r="S66" s="215">
        <f t="shared" si="33"/>
        <v>0</v>
      </c>
      <c r="T66" s="342">
        <f t="shared" si="34"/>
        <v>0</v>
      </c>
      <c r="U66" s="343"/>
      <c r="V66" s="155">
        <f t="shared" si="35"/>
        <v>0</v>
      </c>
      <c r="W66" s="156">
        <f t="shared" si="36"/>
        <v>0</v>
      </c>
      <c r="X66" s="83"/>
      <c r="Y66" s="76">
        <v>3</v>
      </c>
      <c r="Z66" s="117"/>
      <c r="AA66" s="117"/>
      <c r="AB66" s="215">
        <f t="shared" si="37"/>
        <v>0</v>
      </c>
      <c r="AC66" s="117"/>
      <c r="AD66" s="215">
        <f t="shared" si="38"/>
        <v>0</v>
      </c>
      <c r="AE66" s="342">
        <f t="shared" si="39"/>
        <v>0</v>
      </c>
      <c r="AF66" s="343"/>
      <c r="AG66" s="155">
        <f t="shared" si="40"/>
        <v>0</v>
      </c>
      <c r="AH66" s="156">
        <f t="shared" si="41"/>
        <v>0</v>
      </c>
      <c r="AI66" s="83"/>
      <c r="AJ66" s="76">
        <v>3</v>
      </c>
      <c r="AK66" s="117"/>
      <c r="AL66" s="117"/>
      <c r="AM66" s="215">
        <f t="shared" si="42"/>
        <v>0</v>
      </c>
      <c r="AN66" s="117"/>
      <c r="AO66" s="215">
        <f t="shared" si="43"/>
        <v>0</v>
      </c>
      <c r="AP66" s="342">
        <f t="shared" si="44"/>
        <v>0</v>
      </c>
      <c r="AQ66" s="343"/>
      <c r="AR66" s="155">
        <f t="shared" si="45"/>
        <v>0</v>
      </c>
      <c r="AS66" s="156">
        <f t="shared" si="46"/>
        <v>0</v>
      </c>
      <c r="AU66" s="206">
        <f t="shared" si="25"/>
        <v>0</v>
      </c>
      <c r="AV66" s="197"/>
      <c r="AW66" s="210">
        <f t="shared" si="26"/>
        <v>0</v>
      </c>
    </row>
    <row r="67" spans="2:49" x14ac:dyDescent="0.2">
      <c r="B67" s="76">
        <v>4</v>
      </c>
      <c r="C67" s="146"/>
      <c r="D67" s="117"/>
      <c r="E67" s="117"/>
      <c r="F67" s="215">
        <f t="shared" si="27"/>
        <v>0</v>
      </c>
      <c r="G67" s="117"/>
      <c r="H67" s="215">
        <f t="shared" si="28"/>
        <v>0</v>
      </c>
      <c r="I67" s="342">
        <f t="shared" si="29"/>
        <v>0</v>
      </c>
      <c r="J67" s="343"/>
      <c r="K67" s="155">
        <f t="shared" si="30"/>
        <v>0</v>
      </c>
      <c r="L67" s="156">
        <f t="shared" si="31"/>
        <v>0</v>
      </c>
      <c r="N67" s="76">
        <v>4</v>
      </c>
      <c r="O67" s="117"/>
      <c r="P67" s="117"/>
      <c r="Q67" s="215">
        <f t="shared" si="32"/>
        <v>0</v>
      </c>
      <c r="R67" s="117"/>
      <c r="S67" s="215">
        <f t="shared" si="33"/>
        <v>0</v>
      </c>
      <c r="T67" s="342">
        <f t="shared" si="34"/>
        <v>0</v>
      </c>
      <c r="U67" s="343"/>
      <c r="V67" s="155">
        <f t="shared" si="35"/>
        <v>0</v>
      </c>
      <c r="W67" s="156">
        <f t="shared" si="36"/>
        <v>0</v>
      </c>
      <c r="X67" s="83"/>
      <c r="Y67" s="76">
        <v>4</v>
      </c>
      <c r="Z67" s="117"/>
      <c r="AA67" s="117"/>
      <c r="AB67" s="215">
        <f t="shared" si="37"/>
        <v>0</v>
      </c>
      <c r="AC67" s="117"/>
      <c r="AD67" s="215">
        <f t="shared" si="38"/>
        <v>0</v>
      </c>
      <c r="AE67" s="342">
        <f t="shared" si="39"/>
        <v>0</v>
      </c>
      <c r="AF67" s="343"/>
      <c r="AG67" s="155">
        <f t="shared" si="40"/>
        <v>0</v>
      </c>
      <c r="AH67" s="156">
        <f t="shared" si="41"/>
        <v>0</v>
      </c>
      <c r="AI67" s="83"/>
      <c r="AJ67" s="76">
        <v>4</v>
      </c>
      <c r="AK67" s="117"/>
      <c r="AL67" s="117"/>
      <c r="AM67" s="215">
        <f t="shared" si="42"/>
        <v>0</v>
      </c>
      <c r="AN67" s="117"/>
      <c r="AO67" s="215">
        <f t="shared" si="43"/>
        <v>0</v>
      </c>
      <c r="AP67" s="342">
        <f t="shared" si="44"/>
        <v>0</v>
      </c>
      <c r="AQ67" s="343"/>
      <c r="AR67" s="155">
        <f t="shared" si="45"/>
        <v>0</v>
      </c>
      <c r="AS67" s="156">
        <f t="shared" si="46"/>
        <v>0</v>
      </c>
      <c r="AU67" s="207">
        <f t="shared" si="25"/>
        <v>0</v>
      </c>
      <c r="AV67" s="198"/>
      <c r="AW67" s="210">
        <f t="shared" si="26"/>
        <v>0</v>
      </c>
    </row>
    <row r="68" spans="2:49" x14ac:dyDescent="0.2">
      <c r="B68" s="76">
        <v>5</v>
      </c>
      <c r="C68" s="146"/>
      <c r="D68" s="117"/>
      <c r="E68" s="117"/>
      <c r="F68" s="215">
        <f t="shared" si="27"/>
        <v>0</v>
      </c>
      <c r="G68" s="117"/>
      <c r="H68" s="215">
        <f t="shared" si="28"/>
        <v>0</v>
      </c>
      <c r="I68" s="342">
        <f t="shared" si="29"/>
        <v>0</v>
      </c>
      <c r="J68" s="343"/>
      <c r="K68" s="155">
        <f t="shared" si="30"/>
        <v>0</v>
      </c>
      <c r="L68" s="156">
        <f t="shared" si="31"/>
        <v>0</v>
      </c>
      <c r="N68" s="76">
        <v>5</v>
      </c>
      <c r="O68" s="117"/>
      <c r="P68" s="117"/>
      <c r="Q68" s="215">
        <f t="shared" si="32"/>
        <v>0</v>
      </c>
      <c r="R68" s="117"/>
      <c r="S68" s="215">
        <f t="shared" si="33"/>
        <v>0</v>
      </c>
      <c r="T68" s="342">
        <f t="shared" si="34"/>
        <v>0</v>
      </c>
      <c r="U68" s="343"/>
      <c r="V68" s="155">
        <f t="shared" si="35"/>
        <v>0</v>
      </c>
      <c r="W68" s="156">
        <f t="shared" si="36"/>
        <v>0</v>
      </c>
      <c r="X68" s="83"/>
      <c r="Y68" s="76">
        <v>5</v>
      </c>
      <c r="Z68" s="117"/>
      <c r="AA68" s="117"/>
      <c r="AB68" s="215">
        <f t="shared" si="37"/>
        <v>0</v>
      </c>
      <c r="AC68" s="117"/>
      <c r="AD68" s="215">
        <f t="shared" si="38"/>
        <v>0</v>
      </c>
      <c r="AE68" s="342">
        <f t="shared" si="39"/>
        <v>0</v>
      </c>
      <c r="AF68" s="343"/>
      <c r="AG68" s="155">
        <f t="shared" si="40"/>
        <v>0</v>
      </c>
      <c r="AH68" s="156">
        <f t="shared" si="41"/>
        <v>0</v>
      </c>
      <c r="AI68" s="83"/>
      <c r="AJ68" s="76">
        <v>5</v>
      </c>
      <c r="AK68" s="117"/>
      <c r="AL68" s="117"/>
      <c r="AM68" s="215">
        <f t="shared" si="42"/>
        <v>0</v>
      </c>
      <c r="AN68" s="117"/>
      <c r="AO68" s="215">
        <f t="shared" si="43"/>
        <v>0</v>
      </c>
      <c r="AP68" s="342">
        <f t="shared" si="44"/>
        <v>0</v>
      </c>
      <c r="AQ68" s="343"/>
      <c r="AR68" s="155">
        <f t="shared" si="45"/>
        <v>0</v>
      </c>
      <c r="AS68" s="156">
        <f t="shared" si="46"/>
        <v>0</v>
      </c>
      <c r="AU68" s="206">
        <f t="shared" si="25"/>
        <v>0</v>
      </c>
      <c r="AV68" s="197"/>
      <c r="AW68" s="210">
        <f t="shared" si="26"/>
        <v>0</v>
      </c>
    </row>
    <row r="69" spans="2:49" x14ac:dyDescent="0.2">
      <c r="B69" s="76">
        <v>6</v>
      </c>
      <c r="C69" s="146"/>
      <c r="D69" s="117"/>
      <c r="E69" s="117"/>
      <c r="F69" s="215">
        <f t="shared" si="27"/>
        <v>0</v>
      </c>
      <c r="G69" s="117"/>
      <c r="H69" s="215">
        <f t="shared" si="28"/>
        <v>0</v>
      </c>
      <c r="I69" s="342">
        <f t="shared" si="29"/>
        <v>0</v>
      </c>
      <c r="J69" s="343"/>
      <c r="K69" s="155">
        <f t="shared" si="30"/>
        <v>0</v>
      </c>
      <c r="L69" s="156">
        <f t="shared" si="31"/>
        <v>0</v>
      </c>
      <c r="N69" s="76">
        <v>6</v>
      </c>
      <c r="O69" s="117"/>
      <c r="P69" s="117"/>
      <c r="Q69" s="215">
        <f t="shared" si="32"/>
        <v>0</v>
      </c>
      <c r="R69" s="117"/>
      <c r="S69" s="215">
        <f t="shared" si="33"/>
        <v>0</v>
      </c>
      <c r="T69" s="342">
        <f t="shared" si="34"/>
        <v>0</v>
      </c>
      <c r="U69" s="343"/>
      <c r="V69" s="155">
        <f t="shared" si="35"/>
        <v>0</v>
      </c>
      <c r="W69" s="156">
        <f t="shared" si="36"/>
        <v>0</v>
      </c>
      <c r="X69" s="83"/>
      <c r="Y69" s="76">
        <v>6</v>
      </c>
      <c r="Z69" s="117"/>
      <c r="AA69" s="117"/>
      <c r="AB69" s="215">
        <f t="shared" si="37"/>
        <v>0</v>
      </c>
      <c r="AC69" s="117"/>
      <c r="AD69" s="215">
        <f t="shared" si="38"/>
        <v>0</v>
      </c>
      <c r="AE69" s="342">
        <f t="shared" si="39"/>
        <v>0</v>
      </c>
      <c r="AF69" s="343"/>
      <c r="AG69" s="155">
        <f t="shared" si="40"/>
        <v>0</v>
      </c>
      <c r="AH69" s="156">
        <f t="shared" si="41"/>
        <v>0</v>
      </c>
      <c r="AI69" s="83"/>
      <c r="AJ69" s="76">
        <v>6</v>
      </c>
      <c r="AK69" s="117"/>
      <c r="AL69" s="117"/>
      <c r="AM69" s="215">
        <f t="shared" si="42"/>
        <v>0</v>
      </c>
      <c r="AN69" s="117"/>
      <c r="AO69" s="215">
        <f t="shared" si="43"/>
        <v>0</v>
      </c>
      <c r="AP69" s="342">
        <f t="shared" si="44"/>
        <v>0</v>
      </c>
      <c r="AQ69" s="343"/>
      <c r="AR69" s="155">
        <f t="shared" si="45"/>
        <v>0</v>
      </c>
      <c r="AS69" s="156">
        <f t="shared" si="46"/>
        <v>0</v>
      </c>
      <c r="AU69" s="207">
        <f t="shared" si="25"/>
        <v>0</v>
      </c>
      <c r="AV69" s="198"/>
      <c r="AW69" s="210">
        <f t="shared" si="26"/>
        <v>0</v>
      </c>
    </row>
    <row r="70" spans="2:49" x14ac:dyDescent="0.2">
      <c r="B70" s="76">
        <v>7</v>
      </c>
      <c r="C70" s="146"/>
      <c r="D70" s="117"/>
      <c r="E70" s="117"/>
      <c r="F70" s="215">
        <f t="shared" si="27"/>
        <v>0</v>
      </c>
      <c r="G70" s="117"/>
      <c r="H70" s="215">
        <f t="shared" si="28"/>
        <v>0</v>
      </c>
      <c r="I70" s="342">
        <f t="shared" si="29"/>
        <v>0</v>
      </c>
      <c r="J70" s="343"/>
      <c r="K70" s="155">
        <f t="shared" si="30"/>
        <v>0</v>
      </c>
      <c r="L70" s="156">
        <f t="shared" si="31"/>
        <v>0</v>
      </c>
      <c r="N70" s="76">
        <v>7</v>
      </c>
      <c r="O70" s="117"/>
      <c r="P70" s="117"/>
      <c r="Q70" s="215">
        <f t="shared" si="32"/>
        <v>0</v>
      </c>
      <c r="R70" s="117"/>
      <c r="S70" s="215">
        <f t="shared" si="33"/>
        <v>0</v>
      </c>
      <c r="T70" s="342">
        <f t="shared" si="34"/>
        <v>0</v>
      </c>
      <c r="U70" s="343"/>
      <c r="V70" s="155">
        <f t="shared" si="35"/>
        <v>0</v>
      </c>
      <c r="W70" s="156">
        <f t="shared" si="36"/>
        <v>0</v>
      </c>
      <c r="X70" s="83"/>
      <c r="Y70" s="76">
        <v>7</v>
      </c>
      <c r="Z70" s="117"/>
      <c r="AA70" s="117"/>
      <c r="AB70" s="215">
        <f t="shared" si="37"/>
        <v>0</v>
      </c>
      <c r="AC70" s="117"/>
      <c r="AD70" s="215">
        <f t="shared" si="38"/>
        <v>0</v>
      </c>
      <c r="AE70" s="342">
        <f t="shared" si="39"/>
        <v>0</v>
      </c>
      <c r="AF70" s="343"/>
      <c r="AG70" s="155">
        <f t="shared" si="40"/>
        <v>0</v>
      </c>
      <c r="AH70" s="156">
        <f t="shared" si="41"/>
        <v>0</v>
      </c>
      <c r="AI70" s="83"/>
      <c r="AJ70" s="76">
        <v>7</v>
      </c>
      <c r="AK70" s="117"/>
      <c r="AL70" s="117"/>
      <c r="AM70" s="215">
        <f t="shared" si="42"/>
        <v>0</v>
      </c>
      <c r="AN70" s="117"/>
      <c r="AO70" s="215">
        <f t="shared" si="43"/>
        <v>0</v>
      </c>
      <c r="AP70" s="342">
        <f t="shared" si="44"/>
        <v>0</v>
      </c>
      <c r="AQ70" s="343"/>
      <c r="AR70" s="155">
        <f t="shared" si="45"/>
        <v>0</v>
      </c>
      <c r="AS70" s="156">
        <f t="shared" si="46"/>
        <v>0</v>
      </c>
      <c r="AU70" s="206">
        <f t="shared" si="25"/>
        <v>0</v>
      </c>
      <c r="AV70" s="197"/>
      <c r="AW70" s="210">
        <f t="shared" si="26"/>
        <v>0</v>
      </c>
    </row>
    <row r="71" spans="2:49" x14ac:dyDescent="0.2">
      <c r="B71" s="76">
        <v>8</v>
      </c>
      <c r="C71" s="146"/>
      <c r="D71" s="117"/>
      <c r="E71" s="117"/>
      <c r="F71" s="215">
        <f t="shared" si="27"/>
        <v>0</v>
      </c>
      <c r="G71" s="117"/>
      <c r="H71" s="215">
        <f t="shared" si="28"/>
        <v>0</v>
      </c>
      <c r="I71" s="342">
        <f t="shared" si="29"/>
        <v>0</v>
      </c>
      <c r="J71" s="343"/>
      <c r="K71" s="155">
        <f t="shared" si="30"/>
        <v>0</v>
      </c>
      <c r="L71" s="156">
        <f t="shared" si="31"/>
        <v>0</v>
      </c>
      <c r="N71" s="76">
        <v>8</v>
      </c>
      <c r="O71" s="117"/>
      <c r="P71" s="117"/>
      <c r="Q71" s="215">
        <f t="shared" si="32"/>
        <v>0</v>
      </c>
      <c r="R71" s="117"/>
      <c r="S71" s="215">
        <f t="shared" si="33"/>
        <v>0</v>
      </c>
      <c r="T71" s="342">
        <f t="shared" si="34"/>
        <v>0</v>
      </c>
      <c r="U71" s="343"/>
      <c r="V71" s="155">
        <f t="shared" si="35"/>
        <v>0</v>
      </c>
      <c r="W71" s="156">
        <f t="shared" si="36"/>
        <v>0</v>
      </c>
      <c r="X71" s="83"/>
      <c r="Y71" s="76">
        <v>8</v>
      </c>
      <c r="Z71" s="117"/>
      <c r="AA71" s="117"/>
      <c r="AB71" s="215">
        <f t="shared" si="37"/>
        <v>0</v>
      </c>
      <c r="AC71" s="117"/>
      <c r="AD71" s="215">
        <f t="shared" si="38"/>
        <v>0</v>
      </c>
      <c r="AE71" s="342">
        <f t="shared" si="39"/>
        <v>0</v>
      </c>
      <c r="AF71" s="343"/>
      <c r="AG71" s="155">
        <f t="shared" si="40"/>
        <v>0</v>
      </c>
      <c r="AH71" s="156">
        <f t="shared" si="41"/>
        <v>0</v>
      </c>
      <c r="AI71" s="83"/>
      <c r="AJ71" s="76">
        <v>8</v>
      </c>
      <c r="AK71" s="117"/>
      <c r="AL71" s="117"/>
      <c r="AM71" s="215">
        <f t="shared" si="42"/>
        <v>0</v>
      </c>
      <c r="AN71" s="117"/>
      <c r="AO71" s="215">
        <f t="shared" si="43"/>
        <v>0</v>
      </c>
      <c r="AP71" s="342">
        <f t="shared" si="44"/>
        <v>0</v>
      </c>
      <c r="AQ71" s="343"/>
      <c r="AR71" s="155">
        <f t="shared" si="45"/>
        <v>0</v>
      </c>
      <c r="AS71" s="156">
        <f t="shared" si="46"/>
        <v>0</v>
      </c>
      <c r="AU71" s="207">
        <f t="shared" si="25"/>
        <v>0</v>
      </c>
      <c r="AV71" s="198"/>
      <c r="AW71" s="210">
        <f t="shared" si="26"/>
        <v>0</v>
      </c>
    </row>
    <row r="72" spans="2:49" x14ac:dyDescent="0.2">
      <c r="B72" s="76">
        <v>9</v>
      </c>
      <c r="C72" s="146"/>
      <c r="D72" s="117"/>
      <c r="E72" s="117"/>
      <c r="F72" s="215">
        <f t="shared" si="27"/>
        <v>0</v>
      </c>
      <c r="G72" s="117"/>
      <c r="H72" s="215">
        <f t="shared" si="28"/>
        <v>0</v>
      </c>
      <c r="I72" s="342">
        <f t="shared" si="29"/>
        <v>0</v>
      </c>
      <c r="J72" s="343"/>
      <c r="K72" s="155">
        <f t="shared" si="30"/>
        <v>0</v>
      </c>
      <c r="L72" s="156">
        <f t="shared" si="31"/>
        <v>0</v>
      </c>
      <c r="N72" s="76">
        <v>9</v>
      </c>
      <c r="O72" s="117"/>
      <c r="P72" s="117"/>
      <c r="Q72" s="215">
        <f t="shared" si="32"/>
        <v>0</v>
      </c>
      <c r="R72" s="117"/>
      <c r="S72" s="215">
        <f t="shared" si="33"/>
        <v>0</v>
      </c>
      <c r="T72" s="342">
        <f t="shared" si="34"/>
        <v>0</v>
      </c>
      <c r="U72" s="343"/>
      <c r="V72" s="155">
        <f t="shared" si="35"/>
        <v>0</v>
      </c>
      <c r="W72" s="156">
        <f t="shared" si="36"/>
        <v>0</v>
      </c>
      <c r="X72" s="83"/>
      <c r="Y72" s="76">
        <v>9</v>
      </c>
      <c r="Z72" s="117"/>
      <c r="AA72" s="117"/>
      <c r="AB72" s="215">
        <f t="shared" si="37"/>
        <v>0</v>
      </c>
      <c r="AC72" s="117"/>
      <c r="AD72" s="215">
        <f t="shared" si="38"/>
        <v>0</v>
      </c>
      <c r="AE72" s="342">
        <f t="shared" si="39"/>
        <v>0</v>
      </c>
      <c r="AF72" s="343"/>
      <c r="AG72" s="155">
        <f t="shared" si="40"/>
        <v>0</v>
      </c>
      <c r="AH72" s="156">
        <f t="shared" si="41"/>
        <v>0</v>
      </c>
      <c r="AI72" s="83"/>
      <c r="AJ72" s="76">
        <v>9</v>
      </c>
      <c r="AK72" s="117"/>
      <c r="AL72" s="117"/>
      <c r="AM72" s="215">
        <f t="shared" si="42"/>
        <v>0</v>
      </c>
      <c r="AN72" s="117"/>
      <c r="AO72" s="215">
        <f t="shared" si="43"/>
        <v>0</v>
      </c>
      <c r="AP72" s="342">
        <f t="shared" si="44"/>
        <v>0</v>
      </c>
      <c r="AQ72" s="343"/>
      <c r="AR72" s="155">
        <f t="shared" si="45"/>
        <v>0</v>
      </c>
      <c r="AS72" s="156">
        <f t="shared" si="46"/>
        <v>0</v>
      </c>
      <c r="AU72" s="206">
        <f t="shared" si="25"/>
        <v>0</v>
      </c>
      <c r="AV72" s="197"/>
      <c r="AW72" s="210">
        <f t="shared" si="26"/>
        <v>0</v>
      </c>
    </row>
    <row r="73" spans="2:49" x14ac:dyDescent="0.2">
      <c r="B73" s="76">
        <v>10</v>
      </c>
      <c r="C73" s="146"/>
      <c r="D73" s="117"/>
      <c r="E73" s="117"/>
      <c r="F73" s="215">
        <f t="shared" si="27"/>
        <v>0</v>
      </c>
      <c r="G73" s="117"/>
      <c r="H73" s="215">
        <f t="shared" si="28"/>
        <v>0</v>
      </c>
      <c r="I73" s="342">
        <f t="shared" si="29"/>
        <v>0</v>
      </c>
      <c r="J73" s="343"/>
      <c r="K73" s="155">
        <f t="shared" si="30"/>
        <v>0</v>
      </c>
      <c r="L73" s="156">
        <f t="shared" si="31"/>
        <v>0</v>
      </c>
      <c r="N73" s="76">
        <v>10</v>
      </c>
      <c r="O73" s="117"/>
      <c r="P73" s="117"/>
      <c r="Q73" s="215">
        <f t="shared" si="32"/>
        <v>0</v>
      </c>
      <c r="R73" s="117"/>
      <c r="S73" s="215">
        <f t="shared" si="33"/>
        <v>0</v>
      </c>
      <c r="T73" s="342">
        <f t="shared" si="34"/>
        <v>0</v>
      </c>
      <c r="U73" s="343"/>
      <c r="V73" s="155">
        <f t="shared" si="35"/>
        <v>0</v>
      </c>
      <c r="W73" s="156">
        <f t="shared" si="36"/>
        <v>0</v>
      </c>
      <c r="X73" s="83"/>
      <c r="Y73" s="76">
        <v>10</v>
      </c>
      <c r="Z73" s="117"/>
      <c r="AA73" s="117"/>
      <c r="AB73" s="215">
        <f t="shared" si="37"/>
        <v>0</v>
      </c>
      <c r="AC73" s="117"/>
      <c r="AD73" s="215">
        <f t="shared" si="38"/>
        <v>0</v>
      </c>
      <c r="AE73" s="342">
        <f t="shared" si="39"/>
        <v>0</v>
      </c>
      <c r="AF73" s="343"/>
      <c r="AG73" s="155">
        <f t="shared" si="40"/>
        <v>0</v>
      </c>
      <c r="AH73" s="156">
        <f t="shared" si="41"/>
        <v>0</v>
      </c>
      <c r="AI73" s="83"/>
      <c r="AJ73" s="76">
        <v>10</v>
      </c>
      <c r="AK73" s="117"/>
      <c r="AL73" s="117"/>
      <c r="AM73" s="215">
        <f t="shared" si="42"/>
        <v>0</v>
      </c>
      <c r="AN73" s="117"/>
      <c r="AO73" s="215">
        <f t="shared" si="43"/>
        <v>0</v>
      </c>
      <c r="AP73" s="342">
        <f t="shared" si="44"/>
        <v>0</v>
      </c>
      <c r="AQ73" s="343"/>
      <c r="AR73" s="155">
        <f t="shared" si="45"/>
        <v>0</v>
      </c>
      <c r="AS73" s="156">
        <f t="shared" si="46"/>
        <v>0</v>
      </c>
      <c r="AU73" s="206">
        <f t="shared" si="25"/>
        <v>0</v>
      </c>
      <c r="AV73" s="197"/>
      <c r="AW73" s="210">
        <f t="shared" si="26"/>
        <v>0</v>
      </c>
    </row>
    <row r="74" spans="2:49" x14ac:dyDescent="0.2">
      <c r="B74" s="76">
        <v>11</v>
      </c>
      <c r="C74" s="146"/>
      <c r="D74" s="117"/>
      <c r="E74" s="117"/>
      <c r="F74" s="215">
        <f t="shared" si="27"/>
        <v>0</v>
      </c>
      <c r="G74" s="117"/>
      <c r="H74" s="215">
        <f t="shared" si="28"/>
        <v>0</v>
      </c>
      <c r="I74" s="342">
        <f t="shared" si="29"/>
        <v>0</v>
      </c>
      <c r="J74" s="343"/>
      <c r="K74" s="155">
        <f t="shared" si="30"/>
        <v>0</v>
      </c>
      <c r="L74" s="156">
        <f t="shared" si="31"/>
        <v>0</v>
      </c>
      <c r="N74" s="76">
        <v>11</v>
      </c>
      <c r="O74" s="117"/>
      <c r="P74" s="117"/>
      <c r="Q74" s="215">
        <f t="shared" si="32"/>
        <v>0</v>
      </c>
      <c r="R74" s="117"/>
      <c r="S74" s="215">
        <f t="shared" si="33"/>
        <v>0</v>
      </c>
      <c r="T74" s="342">
        <f t="shared" si="34"/>
        <v>0</v>
      </c>
      <c r="U74" s="343"/>
      <c r="V74" s="155">
        <f t="shared" si="35"/>
        <v>0</v>
      </c>
      <c r="W74" s="156">
        <f t="shared" si="36"/>
        <v>0</v>
      </c>
      <c r="X74" s="83"/>
      <c r="Y74" s="76">
        <v>11</v>
      </c>
      <c r="Z74" s="117"/>
      <c r="AA74" s="117"/>
      <c r="AB74" s="215">
        <f t="shared" si="37"/>
        <v>0</v>
      </c>
      <c r="AC74" s="117"/>
      <c r="AD74" s="215">
        <f t="shared" si="38"/>
        <v>0</v>
      </c>
      <c r="AE74" s="342">
        <f t="shared" si="39"/>
        <v>0</v>
      </c>
      <c r="AF74" s="343"/>
      <c r="AG74" s="155">
        <f t="shared" si="40"/>
        <v>0</v>
      </c>
      <c r="AH74" s="156">
        <f t="shared" si="41"/>
        <v>0</v>
      </c>
      <c r="AI74" s="83"/>
      <c r="AJ74" s="76">
        <v>11</v>
      </c>
      <c r="AK74" s="117"/>
      <c r="AL74" s="117"/>
      <c r="AM74" s="215">
        <f t="shared" si="42"/>
        <v>0</v>
      </c>
      <c r="AN74" s="117"/>
      <c r="AO74" s="215">
        <f t="shared" si="43"/>
        <v>0</v>
      </c>
      <c r="AP74" s="342">
        <f t="shared" si="44"/>
        <v>0</v>
      </c>
      <c r="AQ74" s="343"/>
      <c r="AR74" s="155">
        <f t="shared" si="45"/>
        <v>0</v>
      </c>
      <c r="AS74" s="156">
        <f t="shared" si="46"/>
        <v>0</v>
      </c>
      <c r="AU74" s="207">
        <f t="shared" si="25"/>
        <v>0</v>
      </c>
      <c r="AV74" s="198"/>
      <c r="AW74" s="210">
        <f t="shared" si="26"/>
        <v>0</v>
      </c>
    </row>
    <row r="75" spans="2:49" x14ac:dyDescent="0.2">
      <c r="B75" s="76">
        <v>12</v>
      </c>
      <c r="C75" s="146"/>
      <c r="D75" s="117"/>
      <c r="E75" s="117"/>
      <c r="F75" s="215">
        <f t="shared" si="27"/>
        <v>0</v>
      </c>
      <c r="G75" s="117"/>
      <c r="H75" s="215">
        <f t="shared" si="28"/>
        <v>0</v>
      </c>
      <c r="I75" s="342">
        <f t="shared" si="29"/>
        <v>0</v>
      </c>
      <c r="J75" s="343"/>
      <c r="K75" s="155">
        <f t="shared" si="30"/>
        <v>0</v>
      </c>
      <c r="L75" s="156">
        <f t="shared" si="31"/>
        <v>0</v>
      </c>
      <c r="N75" s="76">
        <v>12</v>
      </c>
      <c r="O75" s="117"/>
      <c r="P75" s="117"/>
      <c r="Q75" s="215">
        <f t="shared" si="32"/>
        <v>0</v>
      </c>
      <c r="R75" s="117"/>
      <c r="S75" s="215">
        <f t="shared" si="33"/>
        <v>0</v>
      </c>
      <c r="T75" s="342">
        <f t="shared" si="34"/>
        <v>0</v>
      </c>
      <c r="U75" s="343"/>
      <c r="V75" s="155">
        <f t="shared" si="35"/>
        <v>0</v>
      </c>
      <c r="W75" s="156">
        <f t="shared" si="36"/>
        <v>0</v>
      </c>
      <c r="X75" s="83"/>
      <c r="Y75" s="76">
        <v>12</v>
      </c>
      <c r="Z75" s="117"/>
      <c r="AA75" s="117"/>
      <c r="AB75" s="215">
        <f t="shared" si="37"/>
        <v>0</v>
      </c>
      <c r="AC75" s="117"/>
      <c r="AD75" s="215">
        <f t="shared" si="38"/>
        <v>0</v>
      </c>
      <c r="AE75" s="342">
        <f t="shared" si="39"/>
        <v>0</v>
      </c>
      <c r="AF75" s="343"/>
      <c r="AG75" s="155">
        <f t="shared" si="40"/>
        <v>0</v>
      </c>
      <c r="AH75" s="156">
        <f t="shared" si="41"/>
        <v>0</v>
      </c>
      <c r="AI75" s="83"/>
      <c r="AJ75" s="76">
        <v>12</v>
      </c>
      <c r="AK75" s="117"/>
      <c r="AL75" s="117"/>
      <c r="AM75" s="215">
        <f t="shared" si="42"/>
        <v>0</v>
      </c>
      <c r="AN75" s="117"/>
      <c r="AO75" s="215">
        <f t="shared" si="43"/>
        <v>0</v>
      </c>
      <c r="AP75" s="342">
        <f t="shared" si="44"/>
        <v>0</v>
      </c>
      <c r="AQ75" s="343"/>
      <c r="AR75" s="155">
        <f t="shared" si="45"/>
        <v>0</v>
      </c>
      <c r="AS75" s="156">
        <f t="shared" si="46"/>
        <v>0</v>
      </c>
      <c r="AU75" s="206">
        <f t="shared" si="25"/>
        <v>0</v>
      </c>
      <c r="AV75" s="197"/>
      <c r="AW75" s="210">
        <f t="shared" si="26"/>
        <v>0</v>
      </c>
    </row>
    <row r="76" spans="2:49" x14ac:dyDescent="0.2">
      <c r="B76" s="76">
        <v>13</v>
      </c>
      <c r="C76" s="146"/>
      <c r="D76" s="117"/>
      <c r="E76" s="117"/>
      <c r="F76" s="215">
        <f t="shared" si="27"/>
        <v>0</v>
      </c>
      <c r="G76" s="117"/>
      <c r="H76" s="215">
        <f t="shared" si="28"/>
        <v>0</v>
      </c>
      <c r="I76" s="342">
        <f t="shared" si="29"/>
        <v>0</v>
      </c>
      <c r="J76" s="343"/>
      <c r="K76" s="155">
        <f t="shared" si="30"/>
        <v>0</v>
      </c>
      <c r="L76" s="156">
        <f t="shared" si="31"/>
        <v>0</v>
      </c>
      <c r="N76" s="76">
        <v>13</v>
      </c>
      <c r="O76" s="117"/>
      <c r="P76" s="117"/>
      <c r="Q76" s="215">
        <f t="shared" si="32"/>
        <v>0</v>
      </c>
      <c r="R76" s="117"/>
      <c r="S76" s="215">
        <f t="shared" si="33"/>
        <v>0</v>
      </c>
      <c r="T76" s="342">
        <f t="shared" si="34"/>
        <v>0</v>
      </c>
      <c r="U76" s="343"/>
      <c r="V76" s="155">
        <f t="shared" si="35"/>
        <v>0</v>
      </c>
      <c r="W76" s="156">
        <f t="shared" si="36"/>
        <v>0</v>
      </c>
      <c r="X76" s="83"/>
      <c r="Y76" s="76">
        <v>13</v>
      </c>
      <c r="Z76" s="117"/>
      <c r="AA76" s="117"/>
      <c r="AB76" s="215">
        <f t="shared" si="37"/>
        <v>0</v>
      </c>
      <c r="AC76" s="117"/>
      <c r="AD76" s="215">
        <f t="shared" si="38"/>
        <v>0</v>
      </c>
      <c r="AE76" s="342">
        <f t="shared" si="39"/>
        <v>0</v>
      </c>
      <c r="AF76" s="343"/>
      <c r="AG76" s="155">
        <f t="shared" si="40"/>
        <v>0</v>
      </c>
      <c r="AH76" s="156">
        <f t="shared" si="41"/>
        <v>0</v>
      </c>
      <c r="AI76" s="83"/>
      <c r="AJ76" s="76">
        <v>13</v>
      </c>
      <c r="AK76" s="117"/>
      <c r="AL76" s="117"/>
      <c r="AM76" s="215">
        <f t="shared" si="42"/>
        <v>0</v>
      </c>
      <c r="AN76" s="117"/>
      <c r="AO76" s="215">
        <f t="shared" si="43"/>
        <v>0</v>
      </c>
      <c r="AP76" s="342">
        <f t="shared" si="44"/>
        <v>0</v>
      </c>
      <c r="AQ76" s="343"/>
      <c r="AR76" s="155">
        <f t="shared" si="45"/>
        <v>0</v>
      </c>
      <c r="AS76" s="156">
        <f t="shared" si="46"/>
        <v>0</v>
      </c>
      <c r="AU76" s="207">
        <f t="shared" si="25"/>
        <v>0</v>
      </c>
      <c r="AV76" s="198"/>
      <c r="AW76" s="210">
        <f t="shared" si="26"/>
        <v>0</v>
      </c>
    </row>
    <row r="77" spans="2:49" x14ac:dyDescent="0.2">
      <c r="B77" s="76">
        <v>14</v>
      </c>
      <c r="C77" s="146"/>
      <c r="D77" s="117"/>
      <c r="E77" s="117"/>
      <c r="F77" s="215">
        <f t="shared" si="27"/>
        <v>0</v>
      </c>
      <c r="G77" s="117"/>
      <c r="H77" s="215">
        <f t="shared" si="28"/>
        <v>0</v>
      </c>
      <c r="I77" s="342">
        <f t="shared" si="29"/>
        <v>0</v>
      </c>
      <c r="J77" s="343"/>
      <c r="K77" s="155">
        <f t="shared" si="30"/>
        <v>0</v>
      </c>
      <c r="L77" s="156">
        <f t="shared" si="31"/>
        <v>0</v>
      </c>
      <c r="N77" s="76">
        <v>14</v>
      </c>
      <c r="O77" s="117"/>
      <c r="P77" s="117"/>
      <c r="Q77" s="215">
        <f t="shared" si="32"/>
        <v>0</v>
      </c>
      <c r="R77" s="117"/>
      <c r="S77" s="215">
        <f t="shared" si="33"/>
        <v>0</v>
      </c>
      <c r="T77" s="342">
        <f t="shared" si="34"/>
        <v>0</v>
      </c>
      <c r="U77" s="343"/>
      <c r="V77" s="155">
        <f t="shared" si="35"/>
        <v>0</v>
      </c>
      <c r="W77" s="156">
        <f t="shared" si="36"/>
        <v>0</v>
      </c>
      <c r="X77" s="83"/>
      <c r="Y77" s="76">
        <v>14</v>
      </c>
      <c r="Z77" s="117"/>
      <c r="AA77" s="117"/>
      <c r="AB77" s="215">
        <f t="shared" si="37"/>
        <v>0</v>
      </c>
      <c r="AC77" s="117"/>
      <c r="AD77" s="215">
        <f t="shared" si="38"/>
        <v>0</v>
      </c>
      <c r="AE77" s="342">
        <f t="shared" si="39"/>
        <v>0</v>
      </c>
      <c r="AF77" s="343"/>
      <c r="AG77" s="155">
        <f t="shared" si="40"/>
        <v>0</v>
      </c>
      <c r="AH77" s="156">
        <f t="shared" si="41"/>
        <v>0</v>
      </c>
      <c r="AI77" s="83"/>
      <c r="AJ77" s="76">
        <v>14</v>
      </c>
      <c r="AK77" s="117"/>
      <c r="AL77" s="117"/>
      <c r="AM77" s="215">
        <f t="shared" si="42"/>
        <v>0</v>
      </c>
      <c r="AN77" s="117"/>
      <c r="AO77" s="215">
        <f t="shared" si="43"/>
        <v>0</v>
      </c>
      <c r="AP77" s="342">
        <f t="shared" si="44"/>
        <v>0</v>
      </c>
      <c r="AQ77" s="343"/>
      <c r="AR77" s="155">
        <f t="shared" si="45"/>
        <v>0</v>
      </c>
      <c r="AS77" s="156">
        <f t="shared" si="46"/>
        <v>0</v>
      </c>
      <c r="AU77" s="206">
        <f t="shared" si="25"/>
        <v>0</v>
      </c>
      <c r="AV77" s="197"/>
      <c r="AW77" s="210">
        <f t="shared" si="26"/>
        <v>0</v>
      </c>
    </row>
    <row r="78" spans="2:49" x14ac:dyDescent="0.2">
      <c r="B78" s="76">
        <v>15</v>
      </c>
      <c r="C78" s="146"/>
      <c r="D78" s="117"/>
      <c r="E78" s="117"/>
      <c r="F78" s="215">
        <f t="shared" si="27"/>
        <v>0</v>
      </c>
      <c r="G78" s="117"/>
      <c r="H78" s="215">
        <f t="shared" si="28"/>
        <v>0</v>
      </c>
      <c r="I78" s="342">
        <f t="shared" si="29"/>
        <v>0</v>
      </c>
      <c r="J78" s="343"/>
      <c r="K78" s="155">
        <f t="shared" si="30"/>
        <v>0</v>
      </c>
      <c r="L78" s="156">
        <f t="shared" si="31"/>
        <v>0</v>
      </c>
      <c r="N78" s="76">
        <v>15</v>
      </c>
      <c r="O78" s="117"/>
      <c r="P78" s="117"/>
      <c r="Q78" s="215">
        <f t="shared" si="32"/>
        <v>0</v>
      </c>
      <c r="R78" s="117"/>
      <c r="S78" s="215">
        <f t="shared" si="33"/>
        <v>0</v>
      </c>
      <c r="T78" s="342">
        <f t="shared" si="34"/>
        <v>0</v>
      </c>
      <c r="U78" s="343"/>
      <c r="V78" s="155">
        <f t="shared" si="35"/>
        <v>0</v>
      </c>
      <c r="W78" s="156">
        <f t="shared" si="36"/>
        <v>0</v>
      </c>
      <c r="X78" s="83"/>
      <c r="Y78" s="76">
        <v>15</v>
      </c>
      <c r="Z78" s="117"/>
      <c r="AA78" s="117"/>
      <c r="AB78" s="215">
        <f t="shared" si="37"/>
        <v>0</v>
      </c>
      <c r="AC78" s="117"/>
      <c r="AD78" s="215">
        <f t="shared" si="38"/>
        <v>0</v>
      </c>
      <c r="AE78" s="342">
        <f t="shared" si="39"/>
        <v>0</v>
      </c>
      <c r="AF78" s="343"/>
      <c r="AG78" s="155">
        <f t="shared" si="40"/>
        <v>0</v>
      </c>
      <c r="AH78" s="156">
        <f t="shared" si="41"/>
        <v>0</v>
      </c>
      <c r="AI78" s="83"/>
      <c r="AJ78" s="76">
        <v>15</v>
      </c>
      <c r="AK78" s="117"/>
      <c r="AL78" s="117"/>
      <c r="AM78" s="215">
        <f t="shared" si="42"/>
        <v>0</v>
      </c>
      <c r="AN78" s="117"/>
      <c r="AO78" s="215">
        <f t="shared" si="43"/>
        <v>0</v>
      </c>
      <c r="AP78" s="342">
        <f t="shared" si="44"/>
        <v>0</v>
      </c>
      <c r="AQ78" s="343"/>
      <c r="AR78" s="155">
        <f t="shared" si="45"/>
        <v>0</v>
      </c>
      <c r="AS78" s="156">
        <f t="shared" si="46"/>
        <v>0</v>
      </c>
      <c r="AU78" s="207">
        <f t="shared" si="25"/>
        <v>0</v>
      </c>
      <c r="AV78" s="198"/>
      <c r="AW78" s="210">
        <f t="shared" si="26"/>
        <v>0</v>
      </c>
    </row>
    <row r="79" spans="2:49" x14ac:dyDescent="0.2">
      <c r="B79" s="76">
        <v>16</v>
      </c>
      <c r="C79" s="146"/>
      <c r="D79" s="117"/>
      <c r="E79" s="117"/>
      <c r="F79" s="215">
        <f t="shared" si="27"/>
        <v>0</v>
      </c>
      <c r="G79" s="117"/>
      <c r="H79" s="215">
        <f t="shared" si="28"/>
        <v>0</v>
      </c>
      <c r="I79" s="342">
        <f t="shared" si="29"/>
        <v>0</v>
      </c>
      <c r="J79" s="343"/>
      <c r="K79" s="155">
        <f t="shared" si="30"/>
        <v>0</v>
      </c>
      <c r="L79" s="156">
        <f t="shared" si="31"/>
        <v>0</v>
      </c>
      <c r="N79" s="76">
        <v>16</v>
      </c>
      <c r="O79" s="117"/>
      <c r="P79" s="117"/>
      <c r="Q79" s="215">
        <f t="shared" si="32"/>
        <v>0</v>
      </c>
      <c r="R79" s="117"/>
      <c r="S79" s="215">
        <f t="shared" si="33"/>
        <v>0</v>
      </c>
      <c r="T79" s="342">
        <f t="shared" si="34"/>
        <v>0</v>
      </c>
      <c r="U79" s="343"/>
      <c r="V79" s="155">
        <f t="shared" si="35"/>
        <v>0</v>
      </c>
      <c r="W79" s="156">
        <f t="shared" si="36"/>
        <v>0</v>
      </c>
      <c r="X79" s="83"/>
      <c r="Y79" s="76">
        <v>16</v>
      </c>
      <c r="Z79" s="117"/>
      <c r="AA79" s="117"/>
      <c r="AB79" s="215">
        <f t="shared" si="37"/>
        <v>0</v>
      </c>
      <c r="AC79" s="117"/>
      <c r="AD79" s="215">
        <f t="shared" si="38"/>
        <v>0</v>
      </c>
      <c r="AE79" s="342">
        <f t="shared" si="39"/>
        <v>0</v>
      </c>
      <c r="AF79" s="343"/>
      <c r="AG79" s="155">
        <f t="shared" si="40"/>
        <v>0</v>
      </c>
      <c r="AH79" s="156">
        <f t="shared" si="41"/>
        <v>0</v>
      </c>
      <c r="AI79" s="83"/>
      <c r="AJ79" s="76">
        <v>16</v>
      </c>
      <c r="AK79" s="117"/>
      <c r="AL79" s="117"/>
      <c r="AM79" s="215">
        <f t="shared" si="42"/>
        <v>0</v>
      </c>
      <c r="AN79" s="117"/>
      <c r="AO79" s="215">
        <f t="shared" si="43"/>
        <v>0</v>
      </c>
      <c r="AP79" s="342">
        <f t="shared" si="44"/>
        <v>0</v>
      </c>
      <c r="AQ79" s="343"/>
      <c r="AR79" s="155">
        <f t="shared" si="45"/>
        <v>0</v>
      </c>
      <c r="AS79" s="156">
        <f t="shared" si="46"/>
        <v>0</v>
      </c>
      <c r="AU79" s="206">
        <f t="shared" si="25"/>
        <v>0</v>
      </c>
      <c r="AV79" s="197"/>
      <c r="AW79" s="210">
        <f t="shared" si="26"/>
        <v>0</v>
      </c>
    </row>
    <row r="80" spans="2:49" x14ac:dyDescent="0.2">
      <c r="B80" s="76">
        <v>17</v>
      </c>
      <c r="C80" s="146"/>
      <c r="D80" s="117"/>
      <c r="E80" s="117"/>
      <c r="F80" s="215">
        <f t="shared" si="27"/>
        <v>0</v>
      </c>
      <c r="G80" s="117"/>
      <c r="H80" s="215">
        <f t="shared" si="28"/>
        <v>0</v>
      </c>
      <c r="I80" s="342">
        <f t="shared" si="29"/>
        <v>0</v>
      </c>
      <c r="J80" s="343"/>
      <c r="K80" s="155">
        <f t="shared" si="30"/>
        <v>0</v>
      </c>
      <c r="L80" s="156">
        <f t="shared" si="31"/>
        <v>0</v>
      </c>
      <c r="N80" s="76">
        <v>17</v>
      </c>
      <c r="O80" s="117"/>
      <c r="P80" s="117"/>
      <c r="Q80" s="215">
        <f t="shared" si="32"/>
        <v>0</v>
      </c>
      <c r="R80" s="117"/>
      <c r="S80" s="215">
        <f t="shared" si="33"/>
        <v>0</v>
      </c>
      <c r="T80" s="342">
        <f t="shared" si="34"/>
        <v>0</v>
      </c>
      <c r="U80" s="343"/>
      <c r="V80" s="155">
        <f t="shared" si="35"/>
        <v>0</v>
      </c>
      <c r="W80" s="156">
        <f t="shared" si="36"/>
        <v>0</v>
      </c>
      <c r="X80" s="83"/>
      <c r="Y80" s="76">
        <v>17</v>
      </c>
      <c r="Z80" s="117"/>
      <c r="AA80" s="117"/>
      <c r="AB80" s="215">
        <f t="shared" si="37"/>
        <v>0</v>
      </c>
      <c r="AC80" s="117"/>
      <c r="AD80" s="215">
        <f t="shared" si="38"/>
        <v>0</v>
      </c>
      <c r="AE80" s="342">
        <f t="shared" si="39"/>
        <v>0</v>
      </c>
      <c r="AF80" s="343"/>
      <c r="AG80" s="155">
        <f t="shared" si="40"/>
        <v>0</v>
      </c>
      <c r="AH80" s="156">
        <f t="shared" si="41"/>
        <v>0</v>
      </c>
      <c r="AI80" s="83"/>
      <c r="AJ80" s="76">
        <v>17</v>
      </c>
      <c r="AK80" s="117"/>
      <c r="AL80" s="117"/>
      <c r="AM80" s="215">
        <f t="shared" si="42"/>
        <v>0</v>
      </c>
      <c r="AN80" s="117"/>
      <c r="AO80" s="215">
        <f t="shared" si="43"/>
        <v>0</v>
      </c>
      <c r="AP80" s="342">
        <f t="shared" si="44"/>
        <v>0</v>
      </c>
      <c r="AQ80" s="343"/>
      <c r="AR80" s="155">
        <f t="shared" si="45"/>
        <v>0</v>
      </c>
      <c r="AS80" s="156">
        <f t="shared" si="46"/>
        <v>0</v>
      </c>
      <c r="AU80" s="207">
        <f t="shared" si="25"/>
        <v>0</v>
      </c>
      <c r="AV80" s="198"/>
      <c r="AW80" s="210">
        <f t="shared" si="26"/>
        <v>0</v>
      </c>
    </row>
    <row r="81" spans="2:49" x14ac:dyDescent="0.2">
      <c r="B81" s="76">
        <v>18</v>
      </c>
      <c r="C81" s="146"/>
      <c r="D81" s="117"/>
      <c r="E81" s="117"/>
      <c r="F81" s="215">
        <f t="shared" si="27"/>
        <v>0</v>
      </c>
      <c r="G81" s="117"/>
      <c r="H81" s="215">
        <f t="shared" si="28"/>
        <v>0</v>
      </c>
      <c r="I81" s="342">
        <f t="shared" si="29"/>
        <v>0</v>
      </c>
      <c r="J81" s="343"/>
      <c r="K81" s="155">
        <f t="shared" si="30"/>
        <v>0</v>
      </c>
      <c r="L81" s="156">
        <f t="shared" si="31"/>
        <v>0</v>
      </c>
      <c r="N81" s="76">
        <v>18</v>
      </c>
      <c r="O81" s="117"/>
      <c r="P81" s="117"/>
      <c r="Q81" s="215">
        <f t="shared" si="32"/>
        <v>0</v>
      </c>
      <c r="R81" s="117"/>
      <c r="S81" s="215">
        <f t="shared" si="33"/>
        <v>0</v>
      </c>
      <c r="T81" s="342">
        <f t="shared" si="34"/>
        <v>0</v>
      </c>
      <c r="U81" s="343"/>
      <c r="V81" s="155">
        <f t="shared" si="35"/>
        <v>0</v>
      </c>
      <c r="W81" s="156">
        <f t="shared" si="36"/>
        <v>0</v>
      </c>
      <c r="X81" s="83"/>
      <c r="Y81" s="76">
        <v>18</v>
      </c>
      <c r="Z81" s="117"/>
      <c r="AA81" s="117"/>
      <c r="AB81" s="215">
        <f t="shared" si="37"/>
        <v>0</v>
      </c>
      <c r="AC81" s="117"/>
      <c r="AD81" s="215">
        <f t="shared" si="38"/>
        <v>0</v>
      </c>
      <c r="AE81" s="342">
        <f t="shared" si="39"/>
        <v>0</v>
      </c>
      <c r="AF81" s="343"/>
      <c r="AG81" s="155">
        <f t="shared" si="40"/>
        <v>0</v>
      </c>
      <c r="AH81" s="156">
        <f t="shared" si="41"/>
        <v>0</v>
      </c>
      <c r="AI81" s="83"/>
      <c r="AJ81" s="76">
        <v>18</v>
      </c>
      <c r="AK81" s="117"/>
      <c r="AL81" s="117"/>
      <c r="AM81" s="215">
        <f t="shared" si="42"/>
        <v>0</v>
      </c>
      <c r="AN81" s="117"/>
      <c r="AO81" s="215">
        <f t="shared" si="43"/>
        <v>0</v>
      </c>
      <c r="AP81" s="342">
        <f t="shared" si="44"/>
        <v>0</v>
      </c>
      <c r="AQ81" s="343"/>
      <c r="AR81" s="155">
        <f t="shared" si="45"/>
        <v>0</v>
      </c>
      <c r="AS81" s="156">
        <f t="shared" si="46"/>
        <v>0</v>
      </c>
      <c r="AU81" s="206">
        <f t="shared" si="25"/>
        <v>0</v>
      </c>
      <c r="AV81" s="197"/>
      <c r="AW81" s="210">
        <f t="shared" si="26"/>
        <v>0</v>
      </c>
    </row>
    <row r="82" spans="2:49" x14ac:dyDescent="0.2">
      <c r="B82" s="76">
        <v>19</v>
      </c>
      <c r="C82" s="146"/>
      <c r="D82" s="117"/>
      <c r="E82" s="117"/>
      <c r="F82" s="215">
        <f t="shared" si="27"/>
        <v>0</v>
      </c>
      <c r="G82" s="117"/>
      <c r="H82" s="215">
        <f t="shared" si="28"/>
        <v>0</v>
      </c>
      <c r="I82" s="342">
        <f t="shared" si="29"/>
        <v>0</v>
      </c>
      <c r="J82" s="343"/>
      <c r="K82" s="155">
        <f t="shared" si="30"/>
        <v>0</v>
      </c>
      <c r="L82" s="156">
        <f t="shared" si="31"/>
        <v>0</v>
      </c>
      <c r="N82" s="76">
        <v>19</v>
      </c>
      <c r="O82" s="117"/>
      <c r="P82" s="117"/>
      <c r="Q82" s="215">
        <f t="shared" si="32"/>
        <v>0</v>
      </c>
      <c r="R82" s="117"/>
      <c r="S82" s="215">
        <f t="shared" si="33"/>
        <v>0</v>
      </c>
      <c r="T82" s="342">
        <f t="shared" si="34"/>
        <v>0</v>
      </c>
      <c r="U82" s="343"/>
      <c r="V82" s="155">
        <f t="shared" si="35"/>
        <v>0</v>
      </c>
      <c r="W82" s="156">
        <f t="shared" si="36"/>
        <v>0</v>
      </c>
      <c r="X82" s="83"/>
      <c r="Y82" s="76">
        <v>19</v>
      </c>
      <c r="Z82" s="117"/>
      <c r="AA82" s="117"/>
      <c r="AB82" s="215">
        <f t="shared" si="37"/>
        <v>0</v>
      </c>
      <c r="AC82" s="117"/>
      <c r="AD82" s="215">
        <f t="shared" si="38"/>
        <v>0</v>
      </c>
      <c r="AE82" s="342">
        <f t="shared" si="39"/>
        <v>0</v>
      </c>
      <c r="AF82" s="343"/>
      <c r="AG82" s="155">
        <f t="shared" si="40"/>
        <v>0</v>
      </c>
      <c r="AH82" s="156">
        <f t="shared" si="41"/>
        <v>0</v>
      </c>
      <c r="AI82" s="83"/>
      <c r="AJ82" s="76">
        <v>19</v>
      </c>
      <c r="AK82" s="117"/>
      <c r="AL82" s="117"/>
      <c r="AM82" s="215">
        <f t="shared" si="42"/>
        <v>0</v>
      </c>
      <c r="AN82" s="117"/>
      <c r="AO82" s="215">
        <f t="shared" si="43"/>
        <v>0</v>
      </c>
      <c r="AP82" s="342">
        <f t="shared" si="44"/>
        <v>0</v>
      </c>
      <c r="AQ82" s="343"/>
      <c r="AR82" s="155">
        <f t="shared" si="45"/>
        <v>0</v>
      </c>
      <c r="AS82" s="156">
        <f t="shared" si="46"/>
        <v>0</v>
      </c>
      <c r="AU82" s="207">
        <f t="shared" si="25"/>
        <v>0</v>
      </c>
      <c r="AV82" s="198"/>
      <c r="AW82" s="210">
        <f t="shared" si="26"/>
        <v>0</v>
      </c>
    </row>
    <row r="83" spans="2:49" x14ac:dyDescent="0.2">
      <c r="B83" s="76">
        <v>20</v>
      </c>
      <c r="C83" s="146"/>
      <c r="D83" s="117"/>
      <c r="E83" s="117"/>
      <c r="F83" s="215">
        <f t="shared" si="27"/>
        <v>0</v>
      </c>
      <c r="G83" s="117"/>
      <c r="H83" s="215">
        <f t="shared" si="28"/>
        <v>0</v>
      </c>
      <c r="I83" s="342">
        <f t="shared" si="29"/>
        <v>0</v>
      </c>
      <c r="J83" s="343"/>
      <c r="K83" s="155">
        <f t="shared" si="30"/>
        <v>0</v>
      </c>
      <c r="L83" s="156">
        <f t="shared" si="31"/>
        <v>0</v>
      </c>
      <c r="N83" s="76">
        <v>20</v>
      </c>
      <c r="O83" s="117"/>
      <c r="P83" s="117"/>
      <c r="Q83" s="215">
        <f t="shared" si="32"/>
        <v>0</v>
      </c>
      <c r="R83" s="117"/>
      <c r="S83" s="215">
        <f t="shared" si="33"/>
        <v>0</v>
      </c>
      <c r="T83" s="342">
        <f t="shared" si="34"/>
        <v>0</v>
      </c>
      <c r="U83" s="343"/>
      <c r="V83" s="155">
        <f t="shared" si="35"/>
        <v>0</v>
      </c>
      <c r="W83" s="156">
        <f t="shared" si="36"/>
        <v>0</v>
      </c>
      <c r="X83" s="83"/>
      <c r="Y83" s="76">
        <v>20</v>
      </c>
      <c r="Z83" s="117"/>
      <c r="AA83" s="117"/>
      <c r="AB83" s="215">
        <f t="shared" si="37"/>
        <v>0</v>
      </c>
      <c r="AC83" s="117"/>
      <c r="AD83" s="215">
        <f t="shared" si="38"/>
        <v>0</v>
      </c>
      <c r="AE83" s="342">
        <f t="shared" si="39"/>
        <v>0</v>
      </c>
      <c r="AF83" s="343"/>
      <c r="AG83" s="155">
        <f t="shared" si="40"/>
        <v>0</v>
      </c>
      <c r="AH83" s="156">
        <f t="shared" si="41"/>
        <v>0</v>
      </c>
      <c r="AI83" s="83"/>
      <c r="AJ83" s="76">
        <v>20</v>
      </c>
      <c r="AK83" s="117"/>
      <c r="AL83" s="117"/>
      <c r="AM83" s="215">
        <f t="shared" si="42"/>
        <v>0</v>
      </c>
      <c r="AN83" s="117"/>
      <c r="AO83" s="215">
        <f t="shared" si="43"/>
        <v>0</v>
      </c>
      <c r="AP83" s="342">
        <f t="shared" si="44"/>
        <v>0</v>
      </c>
      <c r="AQ83" s="343"/>
      <c r="AR83" s="155">
        <f t="shared" si="45"/>
        <v>0</v>
      </c>
      <c r="AS83" s="156">
        <f t="shared" si="46"/>
        <v>0</v>
      </c>
      <c r="AU83" s="206">
        <f t="shared" si="25"/>
        <v>0</v>
      </c>
      <c r="AV83" s="197"/>
      <c r="AW83" s="210">
        <f t="shared" si="26"/>
        <v>0</v>
      </c>
    </row>
    <row r="84" spans="2:49" x14ac:dyDescent="0.2">
      <c r="B84" s="76">
        <v>21</v>
      </c>
      <c r="C84" s="146"/>
      <c r="D84" s="117"/>
      <c r="E84" s="117"/>
      <c r="F84" s="215">
        <f t="shared" si="27"/>
        <v>0</v>
      </c>
      <c r="G84" s="117"/>
      <c r="H84" s="215">
        <f t="shared" si="28"/>
        <v>0</v>
      </c>
      <c r="I84" s="342">
        <f t="shared" si="29"/>
        <v>0</v>
      </c>
      <c r="J84" s="343"/>
      <c r="K84" s="155">
        <f t="shared" si="30"/>
        <v>0</v>
      </c>
      <c r="L84" s="156">
        <f t="shared" si="31"/>
        <v>0</v>
      </c>
      <c r="N84" s="76">
        <v>21</v>
      </c>
      <c r="O84" s="117"/>
      <c r="P84" s="117"/>
      <c r="Q84" s="215">
        <f t="shared" si="32"/>
        <v>0</v>
      </c>
      <c r="R84" s="117"/>
      <c r="S84" s="215">
        <f t="shared" si="33"/>
        <v>0</v>
      </c>
      <c r="T84" s="342">
        <f t="shared" si="34"/>
        <v>0</v>
      </c>
      <c r="U84" s="343"/>
      <c r="V84" s="155">
        <f t="shared" si="35"/>
        <v>0</v>
      </c>
      <c r="W84" s="156">
        <f t="shared" si="36"/>
        <v>0</v>
      </c>
      <c r="X84" s="83"/>
      <c r="Y84" s="76">
        <v>21</v>
      </c>
      <c r="Z84" s="117"/>
      <c r="AA84" s="117"/>
      <c r="AB84" s="215">
        <f t="shared" si="37"/>
        <v>0</v>
      </c>
      <c r="AC84" s="117"/>
      <c r="AD84" s="215">
        <f t="shared" si="38"/>
        <v>0</v>
      </c>
      <c r="AE84" s="342">
        <f t="shared" si="39"/>
        <v>0</v>
      </c>
      <c r="AF84" s="343"/>
      <c r="AG84" s="155">
        <f t="shared" si="40"/>
        <v>0</v>
      </c>
      <c r="AH84" s="156">
        <f t="shared" si="41"/>
        <v>0</v>
      </c>
      <c r="AI84" s="83"/>
      <c r="AJ84" s="76">
        <v>21</v>
      </c>
      <c r="AK84" s="117"/>
      <c r="AL84" s="117"/>
      <c r="AM84" s="215">
        <f t="shared" si="42"/>
        <v>0</v>
      </c>
      <c r="AN84" s="117"/>
      <c r="AO84" s="215">
        <f t="shared" si="43"/>
        <v>0</v>
      </c>
      <c r="AP84" s="342">
        <f t="shared" si="44"/>
        <v>0</v>
      </c>
      <c r="AQ84" s="343"/>
      <c r="AR84" s="155">
        <f t="shared" si="45"/>
        <v>0</v>
      </c>
      <c r="AS84" s="156">
        <f t="shared" si="46"/>
        <v>0</v>
      </c>
      <c r="AU84" s="207">
        <f t="shared" si="25"/>
        <v>0</v>
      </c>
      <c r="AV84" s="198"/>
      <c r="AW84" s="210">
        <f t="shared" si="26"/>
        <v>0</v>
      </c>
    </row>
    <row r="85" spans="2:49" x14ac:dyDescent="0.2">
      <c r="B85" s="76">
        <v>22</v>
      </c>
      <c r="C85" s="146"/>
      <c r="D85" s="117"/>
      <c r="E85" s="117"/>
      <c r="F85" s="215">
        <f t="shared" si="27"/>
        <v>0</v>
      </c>
      <c r="G85" s="117"/>
      <c r="H85" s="215">
        <f t="shared" si="28"/>
        <v>0</v>
      </c>
      <c r="I85" s="342">
        <f t="shared" si="29"/>
        <v>0</v>
      </c>
      <c r="J85" s="343"/>
      <c r="K85" s="155">
        <f t="shared" si="30"/>
        <v>0</v>
      </c>
      <c r="L85" s="156">
        <f t="shared" si="31"/>
        <v>0</v>
      </c>
      <c r="N85" s="76">
        <v>22</v>
      </c>
      <c r="O85" s="117"/>
      <c r="P85" s="117"/>
      <c r="Q85" s="215">
        <f t="shared" si="32"/>
        <v>0</v>
      </c>
      <c r="R85" s="117"/>
      <c r="S85" s="215">
        <f t="shared" si="33"/>
        <v>0</v>
      </c>
      <c r="T85" s="342">
        <f t="shared" si="34"/>
        <v>0</v>
      </c>
      <c r="U85" s="343"/>
      <c r="V85" s="155">
        <f t="shared" si="35"/>
        <v>0</v>
      </c>
      <c r="W85" s="156">
        <f t="shared" si="36"/>
        <v>0</v>
      </c>
      <c r="X85" s="83"/>
      <c r="Y85" s="76">
        <v>22</v>
      </c>
      <c r="Z85" s="117"/>
      <c r="AA85" s="117"/>
      <c r="AB85" s="215">
        <f t="shared" si="37"/>
        <v>0</v>
      </c>
      <c r="AC85" s="117"/>
      <c r="AD85" s="215">
        <f t="shared" si="38"/>
        <v>0</v>
      </c>
      <c r="AE85" s="342">
        <f t="shared" si="39"/>
        <v>0</v>
      </c>
      <c r="AF85" s="343"/>
      <c r="AG85" s="155">
        <f t="shared" si="40"/>
        <v>0</v>
      </c>
      <c r="AH85" s="156">
        <f t="shared" si="41"/>
        <v>0</v>
      </c>
      <c r="AI85" s="83"/>
      <c r="AJ85" s="76">
        <v>22</v>
      </c>
      <c r="AK85" s="117"/>
      <c r="AL85" s="117"/>
      <c r="AM85" s="215">
        <f t="shared" si="42"/>
        <v>0</v>
      </c>
      <c r="AN85" s="117"/>
      <c r="AO85" s="215">
        <f t="shared" si="43"/>
        <v>0</v>
      </c>
      <c r="AP85" s="342">
        <f t="shared" si="44"/>
        <v>0</v>
      </c>
      <c r="AQ85" s="343"/>
      <c r="AR85" s="155">
        <f t="shared" si="45"/>
        <v>0</v>
      </c>
      <c r="AS85" s="156">
        <f t="shared" si="46"/>
        <v>0</v>
      </c>
      <c r="AU85" s="206">
        <f t="shared" si="25"/>
        <v>0</v>
      </c>
      <c r="AV85" s="197"/>
      <c r="AW85" s="210">
        <f t="shared" si="26"/>
        <v>0</v>
      </c>
    </row>
    <row r="86" spans="2:49" x14ac:dyDescent="0.2">
      <c r="B86" s="76">
        <v>23</v>
      </c>
      <c r="C86" s="146"/>
      <c r="D86" s="117"/>
      <c r="E86" s="117"/>
      <c r="F86" s="215">
        <f t="shared" si="27"/>
        <v>0</v>
      </c>
      <c r="G86" s="117"/>
      <c r="H86" s="215">
        <f t="shared" si="28"/>
        <v>0</v>
      </c>
      <c r="I86" s="342">
        <f t="shared" si="29"/>
        <v>0</v>
      </c>
      <c r="J86" s="343"/>
      <c r="K86" s="155">
        <f t="shared" si="30"/>
        <v>0</v>
      </c>
      <c r="L86" s="156">
        <f t="shared" si="31"/>
        <v>0</v>
      </c>
      <c r="N86" s="76">
        <v>23</v>
      </c>
      <c r="O86" s="117"/>
      <c r="P86" s="117"/>
      <c r="Q86" s="215">
        <f t="shared" si="32"/>
        <v>0</v>
      </c>
      <c r="R86" s="117"/>
      <c r="S86" s="215">
        <f t="shared" si="33"/>
        <v>0</v>
      </c>
      <c r="T86" s="342">
        <f t="shared" si="34"/>
        <v>0</v>
      </c>
      <c r="U86" s="343"/>
      <c r="V86" s="155">
        <f t="shared" si="35"/>
        <v>0</v>
      </c>
      <c r="W86" s="156">
        <f t="shared" si="36"/>
        <v>0</v>
      </c>
      <c r="X86" s="83"/>
      <c r="Y86" s="76">
        <v>23</v>
      </c>
      <c r="Z86" s="117"/>
      <c r="AA86" s="117"/>
      <c r="AB86" s="215">
        <f t="shared" si="37"/>
        <v>0</v>
      </c>
      <c r="AC86" s="117"/>
      <c r="AD86" s="215">
        <f t="shared" si="38"/>
        <v>0</v>
      </c>
      <c r="AE86" s="342">
        <f t="shared" si="39"/>
        <v>0</v>
      </c>
      <c r="AF86" s="343"/>
      <c r="AG86" s="155">
        <f t="shared" si="40"/>
        <v>0</v>
      </c>
      <c r="AH86" s="156">
        <f t="shared" si="41"/>
        <v>0</v>
      </c>
      <c r="AI86" s="83"/>
      <c r="AJ86" s="76">
        <v>23</v>
      </c>
      <c r="AK86" s="117"/>
      <c r="AL86" s="117"/>
      <c r="AM86" s="215">
        <f t="shared" si="42"/>
        <v>0</v>
      </c>
      <c r="AN86" s="117"/>
      <c r="AO86" s="215">
        <f t="shared" si="43"/>
        <v>0</v>
      </c>
      <c r="AP86" s="342">
        <f t="shared" si="44"/>
        <v>0</v>
      </c>
      <c r="AQ86" s="343"/>
      <c r="AR86" s="155">
        <f t="shared" si="45"/>
        <v>0</v>
      </c>
      <c r="AS86" s="156">
        <f t="shared" si="46"/>
        <v>0</v>
      </c>
      <c r="AU86" s="207">
        <f t="shared" si="25"/>
        <v>0</v>
      </c>
      <c r="AV86" s="198"/>
      <c r="AW86" s="210">
        <f t="shared" si="26"/>
        <v>0</v>
      </c>
    </row>
    <row r="87" spans="2:49" x14ac:dyDescent="0.2">
      <c r="B87" s="76">
        <v>24</v>
      </c>
      <c r="C87" s="146"/>
      <c r="D87" s="117"/>
      <c r="E87" s="117"/>
      <c r="F87" s="215">
        <f t="shared" si="27"/>
        <v>0</v>
      </c>
      <c r="G87" s="117"/>
      <c r="H87" s="215">
        <f t="shared" si="28"/>
        <v>0</v>
      </c>
      <c r="I87" s="342">
        <f t="shared" si="29"/>
        <v>0</v>
      </c>
      <c r="J87" s="343"/>
      <c r="K87" s="155">
        <f t="shared" si="30"/>
        <v>0</v>
      </c>
      <c r="L87" s="156">
        <f t="shared" si="31"/>
        <v>0</v>
      </c>
      <c r="N87" s="76">
        <v>24</v>
      </c>
      <c r="O87" s="117"/>
      <c r="P87" s="117"/>
      <c r="Q87" s="215">
        <f t="shared" si="32"/>
        <v>0</v>
      </c>
      <c r="R87" s="117"/>
      <c r="S87" s="215">
        <f t="shared" si="33"/>
        <v>0</v>
      </c>
      <c r="T87" s="342">
        <f t="shared" si="34"/>
        <v>0</v>
      </c>
      <c r="U87" s="343"/>
      <c r="V87" s="155">
        <f t="shared" si="35"/>
        <v>0</v>
      </c>
      <c r="W87" s="156">
        <f t="shared" si="36"/>
        <v>0</v>
      </c>
      <c r="X87" s="83"/>
      <c r="Y87" s="76">
        <v>24</v>
      </c>
      <c r="Z87" s="117"/>
      <c r="AA87" s="117"/>
      <c r="AB87" s="215">
        <f t="shared" si="37"/>
        <v>0</v>
      </c>
      <c r="AC87" s="117"/>
      <c r="AD87" s="215">
        <f t="shared" si="38"/>
        <v>0</v>
      </c>
      <c r="AE87" s="342">
        <f t="shared" si="39"/>
        <v>0</v>
      </c>
      <c r="AF87" s="343"/>
      <c r="AG87" s="155">
        <f t="shared" si="40"/>
        <v>0</v>
      </c>
      <c r="AH87" s="156">
        <f t="shared" si="41"/>
        <v>0</v>
      </c>
      <c r="AI87" s="83"/>
      <c r="AJ87" s="76">
        <v>24</v>
      </c>
      <c r="AK87" s="117"/>
      <c r="AL87" s="117"/>
      <c r="AM87" s="215">
        <f t="shared" si="42"/>
        <v>0</v>
      </c>
      <c r="AN87" s="117"/>
      <c r="AO87" s="215">
        <f t="shared" si="43"/>
        <v>0</v>
      </c>
      <c r="AP87" s="342">
        <f t="shared" si="44"/>
        <v>0</v>
      </c>
      <c r="AQ87" s="343"/>
      <c r="AR87" s="155">
        <f t="shared" si="45"/>
        <v>0</v>
      </c>
      <c r="AS87" s="156">
        <f t="shared" si="46"/>
        <v>0</v>
      </c>
      <c r="AU87" s="206">
        <f t="shared" si="25"/>
        <v>0</v>
      </c>
      <c r="AV87" s="197"/>
      <c r="AW87" s="210">
        <f t="shared" si="26"/>
        <v>0</v>
      </c>
    </row>
    <row r="88" spans="2:49" x14ac:dyDescent="0.2">
      <c r="B88" s="76">
        <v>25</v>
      </c>
      <c r="C88" s="146"/>
      <c r="D88" s="117"/>
      <c r="E88" s="117"/>
      <c r="F88" s="215">
        <f t="shared" si="27"/>
        <v>0</v>
      </c>
      <c r="G88" s="117"/>
      <c r="H88" s="215">
        <f t="shared" si="28"/>
        <v>0</v>
      </c>
      <c r="I88" s="342">
        <f t="shared" si="29"/>
        <v>0</v>
      </c>
      <c r="J88" s="343"/>
      <c r="K88" s="155">
        <f t="shared" si="30"/>
        <v>0</v>
      </c>
      <c r="L88" s="156">
        <f t="shared" si="31"/>
        <v>0</v>
      </c>
      <c r="N88" s="76">
        <v>25</v>
      </c>
      <c r="O88" s="117"/>
      <c r="P88" s="117"/>
      <c r="Q88" s="215">
        <f t="shared" si="32"/>
        <v>0</v>
      </c>
      <c r="R88" s="117"/>
      <c r="S88" s="215">
        <f t="shared" si="33"/>
        <v>0</v>
      </c>
      <c r="T88" s="342">
        <f t="shared" si="34"/>
        <v>0</v>
      </c>
      <c r="U88" s="343"/>
      <c r="V88" s="155">
        <f t="shared" si="35"/>
        <v>0</v>
      </c>
      <c r="W88" s="156">
        <f t="shared" si="36"/>
        <v>0</v>
      </c>
      <c r="X88" s="83"/>
      <c r="Y88" s="76">
        <v>25</v>
      </c>
      <c r="Z88" s="117"/>
      <c r="AA88" s="117"/>
      <c r="AB88" s="215">
        <f t="shared" si="37"/>
        <v>0</v>
      </c>
      <c r="AC88" s="117"/>
      <c r="AD88" s="215">
        <f t="shared" si="38"/>
        <v>0</v>
      </c>
      <c r="AE88" s="342">
        <f t="shared" si="39"/>
        <v>0</v>
      </c>
      <c r="AF88" s="343"/>
      <c r="AG88" s="155">
        <f t="shared" si="40"/>
        <v>0</v>
      </c>
      <c r="AH88" s="156">
        <f t="shared" si="41"/>
        <v>0</v>
      </c>
      <c r="AI88" s="83"/>
      <c r="AJ88" s="76">
        <v>25</v>
      </c>
      <c r="AK88" s="117"/>
      <c r="AL88" s="117"/>
      <c r="AM88" s="215">
        <f t="shared" si="42"/>
        <v>0</v>
      </c>
      <c r="AN88" s="117"/>
      <c r="AO88" s="215">
        <f t="shared" si="43"/>
        <v>0</v>
      </c>
      <c r="AP88" s="342">
        <f t="shared" si="44"/>
        <v>0</v>
      </c>
      <c r="AQ88" s="343"/>
      <c r="AR88" s="155">
        <f t="shared" si="45"/>
        <v>0</v>
      </c>
      <c r="AS88" s="156">
        <f t="shared" si="46"/>
        <v>0</v>
      </c>
      <c r="AU88" s="207">
        <f t="shared" si="25"/>
        <v>0</v>
      </c>
      <c r="AV88" s="198"/>
      <c r="AW88" s="210">
        <f t="shared" si="26"/>
        <v>0</v>
      </c>
    </row>
    <row r="89" spans="2:49" x14ac:dyDescent="0.2">
      <c r="B89" s="76">
        <v>26</v>
      </c>
      <c r="C89" s="146"/>
      <c r="D89" s="117"/>
      <c r="E89" s="117"/>
      <c r="F89" s="215">
        <f t="shared" si="27"/>
        <v>0</v>
      </c>
      <c r="G89" s="117"/>
      <c r="H89" s="215">
        <f t="shared" si="28"/>
        <v>0</v>
      </c>
      <c r="I89" s="342">
        <f t="shared" si="29"/>
        <v>0</v>
      </c>
      <c r="J89" s="343"/>
      <c r="K89" s="155">
        <f t="shared" si="30"/>
        <v>0</v>
      </c>
      <c r="L89" s="156">
        <f t="shared" si="31"/>
        <v>0</v>
      </c>
      <c r="N89" s="76">
        <v>26</v>
      </c>
      <c r="O89" s="117"/>
      <c r="P89" s="117"/>
      <c r="Q89" s="215">
        <f t="shared" si="32"/>
        <v>0</v>
      </c>
      <c r="R89" s="117"/>
      <c r="S89" s="215">
        <f t="shared" si="33"/>
        <v>0</v>
      </c>
      <c r="T89" s="342">
        <f t="shared" si="34"/>
        <v>0</v>
      </c>
      <c r="U89" s="343"/>
      <c r="V89" s="155">
        <f t="shared" si="35"/>
        <v>0</v>
      </c>
      <c r="W89" s="156">
        <f t="shared" si="36"/>
        <v>0</v>
      </c>
      <c r="X89" s="83"/>
      <c r="Y89" s="76">
        <v>26</v>
      </c>
      <c r="Z89" s="117"/>
      <c r="AA89" s="117"/>
      <c r="AB89" s="215">
        <f t="shared" si="37"/>
        <v>0</v>
      </c>
      <c r="AC89" s="117"/>
      <c r="AD89" s="215">
        <f t="shared" si="38"/>
        <v>0</v>
      </c>
      <c r="AE89" s="342">
        <f t="shared" si="39"/>
        <v>0</v>
      </c>
      <c r="AF89" s="343"/>
      <c r="AG89" s="155">
        <f t="shared" si="40"/>
        <v>0</v>
      </c>
      <c r="AH89" s="156">
        <f t="shared" si="41"/>
        <v>0</v>
      </c>
      <c r="AI89" s="83"/>
      <c r="AJ89" s="76">
        <v>26</v>
      </c>
      <c r="AK89" s="117"/>
      <c r="AL89" s="117"/>
      <c r="AM89" s="215">
        <f t="shared" si="42"/>
        <v>0</v>
      </c>
      <c r="AN89" s="117"/>
      <c r="AO89" s="215">
        <f t="shared" si="43"/>
        <v>0</v>
      </c>
      <c r="AP89" s="342">
        <f t="shared" si="44"/>
        <v>0</v>
      </c>
      <c r="AQ89" s="343"/>
      <c r="AR89" s="155">
        <f t="shared" si="45"/>
        <v>0</v>
      </c>
      <c r="AS89" s="156">
        <f t="shared" si="46"/>
        <v>0</v>
      </c>
      <c r="AU89" s="206">
        <f t="shared" si="25"/>
        <v>0</v>
      </c>
      <c r="AV89" s="197"/>
      <c r="AW89" s="210">
        <f t="shared" si="26"/>
        <v>0</v>
      </c>
    </row>
    <row r="90" spans="2:49" x14ac:dyDescent="0.2">
      <c r="B90" s="76">
        <v>27</v>
      </c>
      <c r="C90" s="146"/>
      <c r="D90" s="117"/>
      <c r="E90" s="117"/>
      <c r="F90" s="215">
        <f t="shared" si="27"/>
        <v>0</v>
      </c>
      <c r="G90" s="117"/>
      <c r="H90" s="215">
        <f t="shared" si="28"/>
        <v>0</v>
      </c>
      <c r="I90" s="342">
        <f t="shared" si="29"/>
        <v>0</v>
      </c>
      <c r="J90" s="343"/>
      <c r="K90" s="155">
        <f t="shared" si="30"/>
        <v>0</v>
      </c>
      <c r="L90" s="156">
        <f t="shared" si="31"/>
        <v>0</v>
      </c>
      <c r="N90" s="76">
        <v>27</v>
      </c>
      <c r="O90" s="117"/>
      <c r="P90" s="117"/>
      <c r="Q90" s="215">
        <f t="shared" si="32"/>
        <v>0</v>
      </c>
      <c r="R90" s="117"/>
      <c r="S90" s="215">
        <f t="shared" si="33"/>
        <v>0</v>
      </c>
      <c r="T90" s="342">
        <f t="shared" si="34"/>
        <v>0</v>
      </c>
      <c r="U90" s="343"/>
      <c r="V90" s="155">
        <f t="shared" si="35"/>
        <v>0</v>
      </c>
      <c r="W90" s="156">
        <f t="shared" si="36"/>
        <v>0</v>
      </c>
      <c r="X90" s="83"/>
      <c r="Y90" s="76">
        <v>27</v>
      </c>
      <c r="Z90" s="117"/>
      <c r="AA90" s="117"/>
      <c r="AB90" s="215">
        <f t="shared" si="37"/>
        <v>0</v>
      </c>
      <c r="AC90" s="117"/>
      <c r="AD90" s="215">
        <f t="shared" si="38"/>
        <v>0</v>
      </c>
      <c r="AE90" s="342">
        <f t="shared" si="39"/>
        <v>0</v>
      </c>
      <c r="AF90" s="343"/>
      <c r="AG90" s="155">
        <f t="shared" si="40"/>
        <v>0</v>
      </c>
      <c r="AH90" s="156">
        <f t="shared" si="41"/>
        <v>0</v>
      </c>
      <c r="AI90" s="83"/>
      <c r="AJ90" s="76">
        <v>27</v>
      </c>
      <c r="AK90" s="117"/>
      <c r="AL90" s="117"/>
      <c r="AM90" s="215">
        <f t="shared" si="42"/>
        <v>0</v>
      </c>
      <c r="AN90" s="117"/>
      <c r="AO90" s="215">
        <f t="shared" si="43"/>
        <v>0</v>
      </c>
      <c r="AP90" s="342">
        <f t="shared" si="44"/>
        <v>0</v>
      </c>
      <c r="AQ90" s="343"/>
      <c r="AR90" s="155">
        <f t="shared" si="45"/>
        <v>0</v>
      </c>
      <c r="AS90" s="156">
        <f t="shared" si="46"/>
        <v>0</v>
      </c>
      <c r="AU90" s="206">
        <f t="shared" si="25"/>
        <v>0</v>
      </c>
      <c r="AV90" s="197"/>
      <c r="AW90" s="210">
        <f t="shared" si="26"/>
        <v>0</v>
      </c>
    </row>
    <row r="91" spans="2:49" x14ac:dyDescent="0.2">
      <c r="B91" s="76">
        <v>28</v>
      </c>
      <c r="C91" s="146"/>
      <c r="D91" s="117"/>
      <c r="E91" s="117"/>
      <c r="F91" s="215">
        <f t="shared" si="27"/>
        <v>0</v>
      </c>
      <c r="G91" s="117"/>
      <c r="H91" s="215">
        <f t="shared" si="28"/>
        <v>0</v>
      </c>
      <c r="I91" s="342">
        <f t="shared" si="29"/>
        <v>0</v>
      </c>
      <c r="J91" s="343"/>
      <c r="K91" s="155">
        <f t="shared" si="30"/>
        <v>0</v>
      </c>
      <c r="L91" s="156">
        <f t="shared" si="31"/>
        <v>0</v>
      </c>
      <c r="N91" s="76">
        <v>28</v>
      </c>
      <c r="O91" s="117"/>
      <c r="P91" s="117"/>
      <c r="Q91" s="215">
        <f t="shared" si="32"/>
        <v>0</v>
      </c>
      <c r="R91" s="117"/>
      <c r="S91" s="215">
        <f t="shared" si="33"/>
        <v>0</v>
      </c>
      <c r="T91" s="342">
        <f t="shared" si="34"/>
        <v>0</v>
      </c>
      <c r="U91" s="343"/>
      <c r="V91" s="155">
        <f t="shared" si="35"/>
        <v>0</v>
      </c>
      <c r="W91" s="156">
        <f t="shared" si="36"/>
        <v>0</v>
      </c>
      <c r="X91" s="83"/>
      <c r="Y91" s="76">
        <v>28</v>
      </c>
      <c r="Z91" s="117"/>
      <c r="AA91" s="117"/>
      <c r="AB91" s="215">
        <f t="shared" si="37"/>
        <v>0</v>
      </c>
      <c r="AC91" s="117"/>
      <c r="AD91" s="215">
        <f t="shared" si="38"/>
        <v>0</v>
      </c>
      <c r="AE91" s="342">
        <f t="shared" si="39"/>
        <v>0</v>
      </c>
      <c r="AF91" s="343"/>
      <c r="AG91" s="155">
        <f t="shared" si="40"/>
        <v>0</v>
      </c>
      <c r="AH91" s="156">
        <f t="shared" si="41"/>
        <v>0</v>
      </c>
      <c r="AI91" s="83"/>
      <c r="AJ91" s="76">
        <v>28</v>
      </c>
      <c r="AK91" s="117"/>
      <c r="AL91" s="117"/>
      <c r="AM91" s="215">
        <f t="shared" si="42"/>
        <v>0</v>
      </c>
      <c r="AN91" s="117"/>
      <c r="AO91" s="215">
        <f t="shared" si="43"/>
        <v>0</v>
      </c>
      <c r="AP91" s="342">
        <f t="shared" si="44"/>
        <v>0</v>
      </c>
      <c r="AQ91" s="343"/>
      <c r="AR91" s="155">
        <f t="shared" si="45"/>
        <v>0</v>
      </c>
      <c r="AS91" s="156">
        <f t="shared" si="46"/>
        <v>0</v>
      </c>
      <c r="AU91" s="207">
        <f t="shared" si="25"/>
        <v>0</v>
      </c>
      <c r="AV91" s="198"/>
      <c r="AW91" s="210">
        <f t="shared" si="26"/>
        <v>0</v>
      </c>
    </row>
    <row r="92" spans="2:49" x14ac:dyDescent="0.2">
      <c r="B92" s="76">
        <v>29</v>
      </c>
      <c r="C92" s="146"/>
      <c r="D92" s="117"/>
      <c r="E92" s="117"/>
      <c r="F92" s="215">
        <f t="shared" si="27"/>
        <v>0</v>
      </c>
      <c r="G92" s="117"/>
      <c r="H92" s="215">
        <f t="shared" si="28"/>
        <v>0</v>
      </c>
      <c r="I92" s="342">
        <f t="shared" si="29"/>
        <v>0</v>
      </c>
      <c r="J92" s="343"/>
      <c r="K92" s="155">
        <f t="shared" si="30"/>
        <v>0</v>
      </c>
      <c r="L92" s="156">
        <f t="shared" si="31"/>
        <v>0</v>
      </c>
      <c r="N92" s="76">
        <v>29</v>
      </c>
      <c r="O92" s="117"/>
      <c r="P92" s="117"/>
      <c r="Q92" s="215">
        <f t="shared" si="32"/>
        <v>0</v>
      </c>
      <c r="R92" s="117"/>
      <c r="S92" s="215">
        <f t="shared" si="33"/>
        <v>0</v>
      </c>
      <c r="T92" s="342">
        <f t="shared" si="34"/>
        <v>0</v>
      </c>
      <c r="U92" s="343"/>
      <c r="V92" s="155">
        <f t="shared" si="35"/>
        <v>0</v>
      </c>
      <c r="W92" s="156">
        <f t="shared" si="36"/>
        <v>0</v>
      </c>
      <c r="X92" s="83"/>
      <c r="Y92" s="76">
        <v>29</v>
      </c>
      <c r="Z92" s="117"/>
      <c r="AA92" s="117"/>
      <c r="AB92" s="215">
        <f t="shared" si="37"/>
        <v>0</v>
      </c>
      <c r="AC92" s="117"/>
      <c r="AD92" s="215">
        <f t="shared" si="38"/>
        <v>0</v>
      </c>
      <c r="AE92" s="342">
        <f t="shared" si="39"/>
        <v>0</v>
      </c>
      <c r="AF92" s="343"/>
      <c r="AG92" s="155">
        <f t="shared" si="40"/>
        <v>0</v>
      </c>
      <c r="AH92" s="156">
        <f t="shared" si="41"/>
        <v>0</v>
      </c>
      <c r="AI92" s="83"/>
      <c r="AJ92" s="76">
        <v>29</v>
      </c>
      <c r="AK92" s="117"/>
      <c r="AL92" s="117"/>
      <c r="AM92" s="215">
        <f t="shared" si="42"/>
        <v>0</v>
      </c>
      <c r="AN92" s="117"/>
      <c r="AO92" s="215">
        <f t="shared" si="43"/>
        <v>0</v>
      </c>
      <c r="AP92" s="342">
        <f t="shared" si="44"/>
        <v>0</v>
      </c>
      <c r="AQ92" s="343"/>
      <c r="AR92" s="155">
        <f t="shared" si="45"/>
        <v>0</v>
      </c>
      <c r="AS92" s="156">
        <f t="shared" si="46"/>
        <v>0</v>
      </c>
      <c r="AU92" s="206">
        <f t="shared" si="25"/>
        <v>0</v>
      </c>
      <c r="AV92" s="197"/>
      <c r="AW92" s="210">
        <f t="shared" si="26"/>
        <v>0</v>
      </c>
    </row>
    <row r="93" spans="2:49" x14ac:dyDescent="0.2">
      <c r="B93" s="76">
        <v>30</v>
      </c>
      <c r="C93" s="146"/>
      <c r="D93" s="117"/>
      <c r="E93" s="117"/>
      <c r="F93" s="215">
        <f t="shared" si="27"/>
        <v>0</v>
      </c>
      <c r="G93" s="117"/>
      <c r="H93" s="215">
        <f t="shared" si="28"/>
        <v>0</v>
      </c>
      <c r="I93" s="342">
        <f t="shared" si="29"/>
        <v>0</v>
      </c>
      <c r="J93" s="343"/>
      <c r="K93" s="155">
        <f t="shared" si="30"/>
        <v>0</v>
      </c>
      <c r="L93" s="156">
        <f t="shared" si="31"/>
        <v>0</v>
      </c>
      <c r="N93" s="76">
        <v>30</v>
      </c>
      <c r="O93" s="117"/>
      <c r="P93" s="117"/>
      <c r="Q93" s="215">
        <f t="shared" si="32"/>
        <v>0</v>
      </c>
      <c r="R93" s="117"/>
      <c r="S93" s="215">
        <f t="shared" si="33"/>
        <v>0</v>
      </c>
      <c r="T93" s="342">
        <f t="shared" si="34"/>
        <v>0</v>
      </c>
      <c r="U93" s="343"/>
      <c r="V93" s="155">
        <f t="shared" si="35"/>
        <v>0</v>
      </c>
      <c r="W93" s="156">
        <f t="shared" si="36"/>
        <v>0</v>
      </c>
      <c r="X93" s="83"/>
      <c r="Y93" s="76">
        <v>30</v>
      </c>
      <c r="Z93" s="117"/>
      <c r="AA93" s="117"/>
      <c r="AB93" s="215">
        <f t="shared" si="37"/>
        <v>0</v>
      </c>
      <c r="AC93" s="117"/>
      <c r="AD93" s="215">
        <f t="shared" si="38"/>
        <v>0</v>
      </c>
      <c r="AE93" s="342">
        <f t="shared" si="39"/>
        <v>0</v>
      </c>
      <c r="AF93" s="343"/>
      <c r="AG93" s="155">
        <f t="shared" si="40"/>
        <v>0</v>
      </c>
      <c r="AH93" s="156">
        <f t="shared" si="41"/>
        <v>0</v>
      </c>
      <c r="AI93" s="83"/>
      <c r="AJ93" s="76">
        <v>30</v>
      </c>
      <c r="AK93" s="117"/>
      <c r="AL93" s="117"/>
      <c r="AM93" s="215">
        <f t="shared" si="42"/>
        <v>0</v>
      </c>
      <c r="AN93" s="117"/>
      <c r="AO93" s="215">
        <f t="shared" si="43"/>
        <v>0</v>
      </c>
      <c r="AP93" s="342">
        <f t="shared" si="44"/>
        <v>0</v>
      </c>
      <c r="AQ93" s="343"/>
      <c r="AR93" s="155">
        <f t="shared" si="45"/>
        <v>0</v>
      </c>
      <c r="AS93" s="156">
        <f t="shared" si="46"/>
        <v>0</v>
      </c>
      <c r="AU93" s="206">
        <f t="shared" si="25"/>
        <v>0</v>
      </c>
      <c r="AV93" s="197"/>
      <c r="AW93" s="210">
        <f t="shared" si="26"/>
        <v>0</v>
      </c>
    </row>
    <row r="94" spans="2:49" x14ac:dyDescent="0.2">
      <c r="B94" s="76">
        <v>31</v>
      </c>
      <c r="C94" s="146"/>
      <c r="D94" s="117"/>
      <c r="E94" s="117"/>
      <c r="F94" s="215">
        <f t="shared" si="27"/>
        <v>0</v>
      </c>
      <c r="G94" s="117"/>
      <c r="H94" s="215">
        <f t="shared" si="28"/>
        <v>0</v>
      </c>
      <c r="I94" s="342">
        <f t="shared" si="29"/>
        <v>0</v>
      </c>
      <c r="J94" s="343"/>
      <c r="K94" s="155">
        <f t="shared" si="30"/>
        <v>0</v>
      </c>
      <c r="L94" s="156">
        <f t="shared" si="31"/>
        <v>0</v>
      </c>
      <c r="N94" s="76">
        <v>31</v>
      </c>
      <c r="O94" s="117"/>
      <c r="P94" s="117"/>
      <c r="Q94" s="215">
        <f t="shared" si="32"/>
        <v>0</v>
      </c>
      <c r="R94" s="117"/>
      <c r="S94" s="215">
        <f t="shared" si="33"/>
        <v>0</v>
      </c>
      <c r="T94" s="342">
        <f t="shared" si="34"/>
        <v>0</v>
      </c>
      <c r="U94" s="343"/>
      <c r="V94" s="155">
        <f t="shared" si="35"/>
        <v>0</v>
      </c>
      <c r="W94" s="156">
        <f t="shared" si="36"/>
        <v>0</v>
      </c>
      <c r="X94" s="83"/>
      <c r="Y94" s="76">
        <v>31</v>
      </c>
      <c r="Z94" s="117"/>
      <c r="AA94" s="117"/>
      <c r="AB94" s="215">
        <f t="shared" si="37"/>
        <v>0</v>
      </c>
      <c r="AC94" s="117"/>
      <c r="AD94" s="215">
        <f t="shared" si="38"/>
        <v>0</v>
      </c>
      <c r="AE94" s="342">
        <f t="shared" si="39"/>
        <v>0</v>
      </c>
      <c r="AF94" s="343"/>
      <c r="AG94" s="155">
        <f t="shared" si="40"/>
        <v>0</v>
      </c>
      <c r="AH94" s="156">
        <f t="shared" si="41"/>
        <v>0</v>
      </c>
      <c r="AI94" s="83"/>
      <c r="AJ94" s="76">
        <v>31</v>
      </c>
      <c r="AK94" s="117"/>
      <c r="AL94" s="117"/>
      <c r="AM94" s="215">
        <f t="shared" si="42"/>
        <v>0</v>
      </c>
      <c r="AN94" s="117"/>
      <c r="AO94" s="215">
        <f t="shared" si="43"/>
        <v>0</v>
      </c>
      <c r="AP94" s="342">
        <f t="shared" si="44"/>
        <v>0</v>
      </c>
      <c r="AQ94" s="343"/>
      <c r="AR94" s="155">
        <f t="shared" si="45"/>
        <v>0</v>
      </c>
      <c r="AS94" s="156">
        <f t="shared" si="46"/>
        <v>0</v>
      </c>
      <c r="AU94" s="207">
        <f t="shared" si="25"/>
        <v>0</v>
      </c>
      <c r="AV94" s="198"/>
      <c r="AW94" s="210">
        <f t="shared" si="26"/>
        <v>0</v>
      </c>
    </row>
    <row r="95" spans="2:49" x14ac:dyDescent="0.2">
      <c r="B95" s="76">
        <v>32</v>
      </c>
      <c r="C95" s="146"/>
      <c r="D95" s="117"/>
      <c r="E95" s="117"/>
      <c r="F95" s="215">
        <f t="shared" si="27"/>
        <v>0</v>
      </c>
      <c r="G95" s="117"/>
      <c r="H95" s="215">
        <f t="shared" si="28"/>
        <v>0</v>
      </c>
      <c r="I95" s="342">
        <f t="shared" si="29"/>
        <v>0</v>
      </c>
      <c r="J95" s="343"/>
      <c r="K95" s="155">
        <f t="shared" si="30"/>
        <v>0</v>
      </c>
      <c r="L95" s="156">
        <f t="shared" si="31"/>
        <v>0</v>
      </c>
      <c r="N95" s="76">
        <v>32</v>
      </c>
      <c r="O95" s="117"/>
      <c r="P95" s="117"/>
      <c r="Q95" s="215">
        <f t="shared" si="32"/>
        <v>0</v>
      </c>
      <c r="R95" s="117"/>
      <c r="S95" s="215">
        <f t="shared" si="33"/>
        <v>0</v>
      </c>
      <c r="T95" s="342">
        <f t="shared" si="34"/>
        <v>0</v>
      </c>
      <c r="U95" s="343"/>
      <c r="V95" s="155">
        <f t="shared" si="35"/>
        <v>0</v>
      </c>
      <c r="W95" s="156">
        <f t="shared" si="36"/>
        <v>0</v>
      </c>
      <c r="X95" s="83"/>
      <c r="Y95" s="76">
        <v>32</v>
      </c>
      <c r="Z95" s="117"/>
      <c r="AA95" s="117"/>
      <c r="AB95" s="215">
        <f t="shared" si="37"/>
        <v>0</v>
      </c>
      <c r="AC95" s="117"/>
      <c r="AD95" s="215">
        <f t="shared" si="38"/>
        <v>0</v>
      </c>
      <c r="AE95" s="342">
        <f t="shared" si="39"/>
        <v>0</v>
      </c>
      <c r="AF95" s="343"/>
      <c r="AG95" s="155">
        <f t="shared" si="40"/>
        <v>0</v>
      </c>
      <c r="AH95" s="156">
        <f t="shared" si="41"/>
        <v>0</v>
      </c>
      <c r="AI95" s="83"/>
      <c r="AJ95" s="76">
        <v>32</v>
      </c>
      <c r="AK95" s="117"/>
      <c r="AL95" s="117"/>
      <c r="AM95" s="215">
        <f t="shared" si="42"/>
        <v>0</v>
      </c>
      <c r="AN95" s="117"/>
      <c r="AO95" s="215">
        <f t="shared" si="43"/>
        <v>0</v>
      </c>
      <c r="AP95" s="342">
        <f t="shared" si="44"/>
        <v>0</v>
      </c>
      <c r="AQ95" s="343"/>
      <c r="AR95" s="155">
        <f t="shared" si="45"/>
        <v>0</v>
      </c>
      <c r="AS95" s="156">
        <f t="shared" si="46"/>
        <v>0</v>
      </c>
      <c r="AU95" s="206">
        <f t="shared" si="25"/>
        <v>0</v>
      </c>
      <c r="AV95" s="197"/>
      <c r="AW95" s="210">
        <f t="shared" si="26"/>
        <v>0</v>
      </c>
    </row>
    <row r="96" spans="2:49" x14ac:dyDescent="0.2">
      <c r="B96" s="76">
        <v>33</v>
      </c>
      <c r="C96" s="146"/>
      <c r="D96" s="117"/>
      <c r="E96" s="117"/>
      <c r="F96" s="215">
        <f t="shared" si="27"/>
        <v>0</v>
      </c>
      <c r="G96" s="117"/>
      <c r="H96" s="215">
        <f t="shared" si="28"/>
        <v>0</v>
      </c>
      <c r="I96" s="342">
        <f t="shared" si="29"/>
        <v>0</v>
      </c>
      <c r="J96" s="343"/>
      <c r="K96" s="155">
        <f t="shared" si="30"/>
        <v>0</v>
      </c>
      <c r="L96" s="156">
        <f t="shared" si="31"/>
        <v>0</v>
      </c>
      <c r="N96" s="76">
        <v>33</v>
      </c>
      <c r="O96" s="117"/>
      <c r="P96" s="117"/>
      <c r="Q96" s="215">
        <f t="shared" si="32"/>
        <v>0</v>
      </c>
      <c r="R96" s="117"/>
      <c r="S96" s="215">
        <f t="shared" si="33"/>
        <v>0</v>
      </c>
      <c r="T96" s="342">
        <f t="shared" si="34"/>
        <v>0</v>
      </c>
      <c r="U96" s="343"/>
      <c r="V96" s="155">
        <f t="shared" si="35"/>
        <v>0</v>
      </c>
      <c r="W96" s="156">
        <f t="shared" si="36"/>
        <v>0</v>
      </c>
      <c r="X96" s="83"/>
      <c r="Y96" s="76">
        <v>33</v>
      </c>
      <c r="Z96" s="117"/>
      <c r="AA96" s="117"/>
      <c r="AB96" s="215">
        <f t="shared" si="37"/>
        <v>0</v>
      </c>
      <c r="AC96" s="117"/>
      <c r="AD96" s="215">
        <f t="shared" si="38"/>
        <v>0</v>
      </c>
      <c r="AE96" s="342">
        <f t="shared" si="39"/>
        <v>0</v>
      </c>
      <c r="AF96" s="343"/>
      <c r="AG96" s="155">
        <f t="shared" si="40"/>
        <v>0</v>
      </c>
      <c r="AH96" s="156">
        <f t="shared" si="41"/>
        <v>0</v>
      </c>
      <c r="AI96" s="83"/>
      <c r="AJ96" s="76">
        <v>33</v>
      </c>
      <c r="AK96" s="117"/>
      <c r="AL96" s="117"/>
      <c r="AM96" s="215">
        <f t="shared" si="42"/>
        <v>0</v>
      </c>
      <c r="AN96" s="117"/>
      <c r="AO96" s="215">
        <f t="shared" si="43"/>
        <v>0</v>
      </c>
      <c r="AP96" s="342">
        <f t="shared" si="44"/>
        <v>0</v>
      </c>
      <c r="AQ96" s="343"/>
      <c r="AR96" s="155">
        <f t="shared" si="45"/>
        <v>0</v>
      </c>
      <c r="AS96" s="156">
        <f t="shared" si="46"/>
        <v>0</v>
      </c>
      <c r="AU96" s="207">
        <f t="shared" si="25"/>
        <v>0</v>
      </c>
      <c r="AV96" s="198"/>
      <c r="AW96" s="210">
        <f t="shared" si="26"/>
        <v>0</v>
      </c>
    </row>
    <row r="97" spans="2:49" x14ac:dyDescent="0.2">
      <c r="B97" s="76">
        <v>34</v>
      </c>
      <c r="C97" s="146"/>
      <c r="D97" s="117"/>
      <c r="E97" s="117"/>
      <c r="F97" s="215">
        <f t="shared" si="27"/>
        <v>0</v>
      </c>
      <c r="G97" s="117"/>
      <c r="H97" s="215">
        <f t="shared" si="28"/>
        <v>0</v>
      </c>
      <c r="I97" s="342">
        <f t="shared" si="29"/>
        <v>0</v>
      </c>
      <c r="J97" s="343"/>
      <c r="K97" s="155">
        <f t="shared" si="30"/>
        <v>0</v>
      </c>
      <c r="L97" s="156">
        <f t="shared" si="31"/>
        <v>0</v>
      </c>
      <c r="N97" s="76">
        <v>34</v>
      </c>
      <c r="O97" s="117"/>
      <c r="P97" s="117"/>
      <c r="Q97" s="215">
        <f t="shared" si="32"/>
        <v>0</v>
      </c>
      <c r="R97" s="117"/>
      <c r="S97" s="215">
        <f t="shared" si="33"/>
        <v>0</v>
      </c>
      <c r="T97" s="342">
        <f t="shared" si="34"/>
        <v>0</v>
      </c>
      <c r="U97" s="343"/>
      <c r="V97" s="155">
        <f t="shared" si="35"/>
        <v>0</v>
      </c>
      <c r="W97" s="156">
        <f t="shared" si="36"/>
        <v>0</v>
      </c>
      <c r="X97" s="83"/>
      <c r="Y97" s="76">
        <v>34</v>
      </c>
      <c r="Z97" s="117"/>
      <c r="AA97" s="117"/>
      <c r="AB97" s="215">
        <f t="shared" si="37"/>
        <v>0</v>
      </c>
      <c r="AC97" s="117"/>
      <c r="AD97" s="215">
        <f t="shared" si="38"/>
        <v>0</v>
      </c>
      <c r="AE97" s="342">
        <f t="shared" si="39"/>
        <v>0</v>
      </c>
      <c r="AF97" s="343"/>
      <c r="AG97" s="155">
        <f t="shared" si="40"/>
        <v>0</v>
      </c>
      <c r="AH97" s="156">
        <f t="shared" si="41"/>
        <v>0</v>
      </c>
      <c r="AI97" s="83"/>
      <c r="AJ97" s="76">
        <v>34</v>
      </c>
      <c r="AK97" s="117"/>
      <c r="AL97" s="117"/>
      <c r="AM97" s="215">
        <f t="shared" si="42"/>
        <v>0</v>
      </c>
      <c r="AN97" s="117"/>
      <c r="AO97" s="215">
        <f t="shared" si="43"/>
        <v>0</v>
      </c>
      <c r="AP97" s="342">
        <f t="shared" si="44"/>
        <v>0</v>
      </c>
      <c r="AQ97" s="343"/>
      <c r="AR97" s="155">
        <f t="shared" si="45"/>
        <v>0</v>
      </c>
      <c r="AS97" s="156">
        <f t="shared" si="46"/>
        <v>0</v>
      </c>
      <c r="AU97" s="206">
        <f t="shared" si="25"/>
        <v>0</v>
      </c>
      <c r="AV97" s="197"/>
      <c r="AW97" s="210">
        <f t="shared" si="26"/>
        <v>0</v>
      </c>
    </row>
    <row r="98" spans="2:49" x14ac:dyDescent="0.2">
      <c r="B98" s="76">
        <v>35</v>
      </c>
      <c r="C98" s="146"/>
      <c r="D98" s="117"/>
      <c r="E98" s="117"/>
      <c r="F98" s="215">
        <f t="shared" si="27"/>
        <v>0</v>
      </c>
      <c r="G98" s="117"/>
      <c r="H98" s="215">
        <f t="shared" si="28"/>
        <v>0</v>
      </c>
      <c r="I98" s="342">
        <f t="shared" si="29"/>
        <v>0</v>
      </c>
      <c r="J98" s="343"/>
      <c r="K98" s="155">
        <f t="shared" si="30"/>
        <v>0</v>
      </c>
      <c r="L98" s="156">
        <f t="shared" si="31"/>
        <v>0</v>
      </c>
      <c r="N98" s="76">
        <v>35</v>
      </c>
      <c r="O98" s="117"/>
      <c r="P98" s="117"/>
      <c r="Q98" s="215">
        <f t="shared" si="32"/>
        <v>0</v>
      </c>
      <c r="R98" s="117"/>
      <c r="S98" s="215">
        <f t="shared" si="33"/>
        <v>0</v>
      </c>
      <c r="T98" s="342">
        <f t="shared" si="34"/>
        <v>0</v>
      </c>
      <c r="U98" s="343"/>
      <c r="V98" s="155">
        <f t="shared" si="35"/>
        <v>0</v>
      </c>
      <c r="W98" s="156">
        <f t="shared" si="36"/>
        <v>0</v>
      </c>
      <c r="X98" s="83"/>
      <c r="Y98" s="76">
        <v>35</v>
      </c>
      <c r="Z98" s="117"/>
      <c r="AA98" s="117"/>
      <c r="AB98" s="215">
        <f t="shared" si="37"/>
        <v>0</v>
      </c>
      <c r="AC98" s="117"/>
      <c r="AD98" s="215">
        <f t="shared" si="38"/>
        <v>0</v>
      </c>
      <c r="AE98" s="342">
        <f t="shared" si="39"/>
        <v>0</v>
      </c>
      <c r="AF98" s="343"/>
      <c r="AG98" s="155">
        <f t="shared" si="40"/>
        <v>0</v>
      </c>
      <c r="AH98" s="156">
        <f t="shared" si="41"/>
        <v>0</v>
      </c>
      <c r="AI98" s="83"/>
      <c r="AJ98" s="76">
        <v>35</v>
      </c>
      <c r="AK98" s="117"/>
      <c r="AL98" s="117"/>
      <c r="AM98" s="215">
        <f t="shared" si="42"/>
        <v>0</v>
      </c>
      <c r="AN98" s="117"/>
      <c r="AO98" s="215">
        <f t="shared" si="43"/>
        <v>0</v>
      </c>
      <c r="AP98" s="342">
        <f t="shared" si="44"/>
        <v>0</v>
      </c>
      <c r="AQ98" s="343"/>
      <c r="AR98" s="155">
        <f t="shared" si="45"/>
        <v>0</v>
      </c>
      <c r="AS98" s="156">
        <f t="shared" si="46"/>
        <v>0</v>
      </c>
      <c r="AU98" s="207">
        <f t="shared" si="25"/>
        <v>0</v>
      </c>
      <c r="AV98" s="198"/>
      <c r="AW98" s="210">
        <f t="shared" si="26"/>
        <v>0</v>
      </c>
    </row>
    <row r="99" spans="2:49" x14ac:dyDescent="0.2">
      <c r="B99" s="76">
        <v>36</v>
      </c>
      <c r="C99" s="146"/>
      <c r="D99" s="117"/>
      <c r="E99" s="117"/>
      <c r="F99" s="215">
        <f t="shared" si="27"/>
        <v>0</v>
      </c>
      <c r="G99" s="117"/>
      <c r="H99" s="215">
        <f>F99-G99</f>
        <v>0</v>
      </c>
      <c r="I99" s="342">
        <f t="shared" si="29"/>
        <v>0</v>
      </c>
      <c r="J99" s="343"/>
      <c r="K99" s="155">
        <f t="shared" si="30"/>
        <v>0</v>
      </c>
      <c r="L99" s="156">
        <f t="shared" si="31"/>
        <v>0</v>
      </c>
      <c r="N99" s="76">
        <v>36</v>
      </c>
      <c r="O99" s="117"/>
      <c r="P99" s="117"/>
      <c r="Q99" s="215">
        <f t="shared" si="32"/>
        <v>0</v>
      </c>
      <c r="R99" s="117"/>
      <c r="S99" s="215">
        <f>Q99-R99</f>
        <v>0</v>
      </c>
      <c r="T99" s="342">
        <f t="shared" si="34"/>
        <v>0</v>
      </c>
      <c r="U99" s="343"/>
      <c r="V99" s="155">
        <f t="shared" si="35"/>
        <v>0</v>
      </c>
      <c r="W99" s="156">
        <f t="shared" si="36"/>
        <v>0</v>
      </c>
      <c r="X99" s="83"/>
      <c r="Y99" s="76">
        <v>36</v>
      </c>
      <c r="Z99" s="117"/>
      <c r="AA99" s="117"/>
      <c r="AB99" s="215">
        <f t="shared" si="37"/>
        <v>0</v>
      </c>
      <c r="AC99" s="117"/>
      <c r="AD99" s="215">
        <f>AB99-AC99</f>
        <v>0</v>
      </c>
      <c r="AE99" s="342">
        <f t="shared" si="39"/>
        <v>0</v>
      </c>
      <c r="AF99" s="343"/>
      <c r="AG99" s="155">
        <f t="shared" si="40"/>
        <v>0</v>
      </c>
      <c r="AH99" s="156">
        <f t="shared" si="41"/>
        <v>0</v>
      </c>
      <c r="AI99" s="83"/>
      <c r="AJ99" s="76">
        <v>36</v>
      </c>
      <c r="AK99" s="117"/>
      <c r="AL99" s="117"/>
      <c r="AM99" s="215">
        <f t="shared" si="42"/>
        <v>0</v>
      </c>
      <c r="AN99" s="117"/>
      <c r="AO99" s="215">
        <f>AM99-AN99</f>
        <v>0</v>
      </c>
      <c r="AP99" s="342">
        <f t="shared" si="44"/>
        <v>0</v>
      </c>
      <c r="AQ99" s="343"/>
      <c r="AR99" s="155">
        <f t="shared" si="45"/>
        <v>0</v>
      </c>
      <c r="AS99" s="156">
        <f t="shared" si="46"/>
        <v>0</v>
      </c>
      <c r="AU99" s="206">
        <f t="shared" si="25"/>
        <v>0</v>
      </c>
      <c r="AV99" s="197"/>
      <c r="AW99" s="210">
        <f t="shared" si="26"/>
        <v>0</v>
      </c>
    </row>
    <row r="100" spans="2:49" x14ac:dyDescent="0.2">
      <c r="B100" s="76">
        <v>37</v>
      </c>
      <c r="C100" s="146"/>
      <c r="D100" s="117"/>
      <c r="E100" s="117"/>
      <c r="F100" s="215">
        <f t="shared" si="27"/>
        <v>0</v>
      </c>
      <c r="G100" s="117"/>
      <c r="H100" s="215">
        <f t="shared" ref="H100:H107" si="47">F100-G100</f>
        <v>0</v>
      </c>
      <c r="I100" s="342">
        <f t="shared" si="29"/>
        <v>0</v>
      </c>
      <c r="J100" s="343"/>
      <c r="K100" s="155">
        <f t="shared" si="30"/>
        <v>0</v>
      </c>
      <c r="L100" s="156">
        <f t="shared" si="31"/>
        <v>0</v>
      </c>
      <c r="N100" s="76">
        <v>37</v>
      </c>
      <c r="O100" s="117"/>
      <c r="P100" s="117"/>
      <c r="Q100" s="215">
        <f t="shared" si="32"/>
        <v>0</v>
      </c>
      <c r="R100" s="117"/>
      <c r="S100" s="215">
        <f t="shared" ref="S100:S107" si="48">Q100-R100</f>
        <v>0</v>
      </c>
      <c r="T100" s="342">
        <f t="shared" si="34"/>
        <v>0</v>
      </c>
      <c r="U100" s="343"/>
      <c r="V100" s="155">
        <f t="shared" si="35"/>
        <v>0</v>
      </c>
      <c r="W100" s="156">
        <f t="shared" si="36"/>
        <v>0</v>
      </c>
      <c r="X100" s="83"/>
      <c r="Y100" s="76">
        <v>37</v>
      </c>
      <c r="Z100" s="117"/>
      <c r="AA100" s="117"/>
      <c r="AB100" s="215">
        <f t="shared" si="37"/>
        <v>0</v>
      </c>
      <c r="AC100" s="117"/>
      <c r="AD100" s="215">
        <f t="shared" ref="AD100:AD107" si="49">AB100-AC100</f>
        <v>0</v>
      </c>
      <c r="AE100" s="342">
        <f t="shared" si="39"/>
        <v>0</v>
      </c>
      <c r="AF100" s="343"/>
      <c r="AG100" s="155">
        <f t="shared" si="40"/>
        <v>0</v>
      </c>
      <c r="AH100" s="156">
        <f t="shared" si="41"/>
        <v>0</v>
      </c>
      <c r="AI100" s="83"/>
      <c r="AJ100" s="76">
        <v>37</v>
      </c>
      <c r="AK100" s="117"/>
      <c r="AL100" s="117"/>
      <c r="AM100" s="215">
        <f t="shared" si="42"/>
        <v>0</v>
      </c>
      <c r="AN100" s="117"/>
      <c r="AO100" s="215">
        <f t="shared" ref="AO100:AO107" si="50">AM100-AN100</f>
        <v>0</v>
      </c>
      <c r="AP100" s="342">
        <f t="shared" si="44"/>
        <v>0</v>
      </c>
      <c r="AQ100" s="343"/>
      <c r="AR100" s="155">
        <f t="shared" si="45"/>
        <v>0</v>
      </c>
      <c r="AS100" s="156">
        <f t="shared" si="46"/>
        <v>0</v>
      </c>
      <c r="AU100" s="207">
        <f t="shared" si="25"/>
        <v>0</v>
      </c>
      <c r="AV100" s="198"/>
      <c r="AW100" s="210">
        <f t="shared" si="26"/>
        <v>0</v>
      </c>
    </row>
    <row r="101" spans="2:49" x14ac:dyDescent="0.2">
      <c r="B101" s="76">
        <v>38</v>
      </c>
      <c r="C101" s="146"/>
      <c r="D101" s="117"/>
      <c r="E101" s="117"/>
      <c r="F101" s="215">
        <f t="shared" si="27"/>
        <v>0</v>
      </c>
      <c r="G101" s="117"/>
      <c r="H101" s="215">
        <f t="shared" si="47"/>
        <v>0</v>
      </c>
      <c r="I101" s="342">
        <f t="shared" si="29"/>
        <v>0</v>
      </c>
      <c r="J101" s="343"/>
      <c r="K101" s="155">
        <f t="shared" si="30"/>
        <v>0</v>
      </c>
      <c r="L101" s="156">
        <f t="shared" si="31"/>
        <v>0</v>
      </c>
      <c r="N101" s="76">
        <v>38</v>
      </c>
      <c r="O101" s="117"/>
      <c r="P101" s="117"/>
      <c r="Q101" s="215">
        <f t="shared" si="32"/>
        <v>0</v>
      </c>
      <c r="R101" s="117"/>
      <c r="S101" s="215">
        <f t="shared" si="48"/>
        <v>0</v>
      </c>
      <c r="T101" s="342">
        <f t="shared" si="34"/>
        <v>0</v>
      </c>
      <c r="U101" s="343"/>
      <c r="V101" s="155">
        <f t="shared" si="35"/>
        <v>0</v>
      </c>
      <c r="W101" s="156">
        <f t="shared" si="36"/>
        <v>0</v>
      </c>
      <c r="X101" s="83"/>
      <c r="Y101" s="76">
        <v>38</v>
      </c>
      <c r="Z101" s="117"/>
      <c r="AA101" s="117"/>
      <c r="AB101" s="215">
        <f t="shared" si="37"/>
        <v>0</v>
      </c>
      <c r="AC101" s="117"/>
      <c r="AD101" s="215">
        <f t="shared" si="49"/>
        <v>0</v>
      </c>
      <c r="AE101" s="342">
        <f t="shared" si="39"/>
        <v>0</v>
      </c>
      <c r="AF101" s="343"/>
      <c r="AG101" s="155">
        <f t="shared" si="40"/>
        <v>0</v>
      </c>
      <c r="AH101" s="156">
        <f t="shared" si="41"/>
        <v>0</v>
      </c>
      <c r="AI101" s="83"/>
      <c r="AJ101" s="76">
        <v>38</v>
      </c>
      <c r="AK101" s="117"/>
      <c r="AL101" s="117"/>
      <c r="AM101" s="215">
        <f t="shared" si="42"/>
        <v>0</v>
      </c>
      <c r="AN101" s="117"/>
      <c r="AO101" s="215">
        <f t="shared" si="50"/>
        <v>0</v>
      </c>
      <c r="AP101" s="342">
        <f t="shared" si="44"/>
        <v>0</v>
      </c>
      <c r="AQ101" s="343"/>
      <c r="AR101" s="155">
        <f t="shared" si="45"/>
        <v>0</v>
      </c>
      <c r="AS101" s="156">
        <f t="shared" si="46"/>
        <v>0</v>
      </c>
      <c r="AU101" s="206">
        <f t="shared" si="25"/>
        <v>0</v>
      </c>
      <c r="AV101" s="197"/>
      <c r="AW101" s="210">
        <f t="shared" si="26"/>
        <v>0</v>
      </c>
    </row>
    <row r="102" spans="2:49" x14ac:dyDescent="0.2">
      <c r="B102" s="76">
        <v>39</v>
      </c>
      <c r="C102" s="146"/>
      <c r="D102" s="117"/>
      <c r="E102" s="117"/>
      <c r="F102" s="215">
        <f t="shared" si="27"/>
        <v>0</v>
      </c>
      <c r="G102" s="117"/>
      <c r="H102" s="215">
        <f t="shared" si="47"/>
        <v>0</v>
      </c>
      <c r="I102" s="342">
        <f t="shared" si="29"/>
        <v>0</v>
      </c>
      <c r="J102" s="343"/>
      <c r="K102" s="155">
        <f t="shared" si="30"/>
        <v>0</v>
      </c>
      <c r="L102" s="156">
        <f t="shared" si="31"/>
        <v>0</v>
      </c>
      <c r="N102" s="76">
        <v>39</v>
      </c>
      <c r="O102" s="117"/>
      <c r="P102" s="117"/>
      <c r="Q102" s="215">
        <f t="shared" si="32"/>
        <v>0</v>
      </c>
      <c r="R102" s="117"/>
      <c r="S102" s="215">
        <f t="shared" si="48"/>
        <v>0</v>
      </c>
      <c r="T102" s="342">
        <f t="shared" si="34"/>
        <v>0</v>
      </c>
      <c r="U102" s="343"/>
      <c r="V102" s="155">
        <f t="shared" si="35"/>
        <v>0</v>
      </c>
      <c r="W102" s="156">
        <f t="shared" si="36"/>
        <v>0</v>
      </c>
      <c r="X102" s="83"/>
      <c r="Y102" s="76">
        <v>39</v>
      </c>
      <c r="Z102" s="117"/>
      <c r="AA102" s="117"/>
      <c r="AB102" s="215">
        <f t="shared" si="37"/>
        <v>0</v>
      </c>
      <c r="AC102" s="117"/>
      <c r="AD102" s="215">
        <f t="shared" si="49"/>
        <v>0</v>
      </c>
      <c r="AE102" s="342">
        <f t="shared" si="39"/>
        <v>0</v>
      </c>
      <c r="AF102" s="343"/>
      <c r="AG102" s="155">
        <f t="shared" si="40"/>
        <v>0</v>
      </c>
      <c r="AH102" s="156">
        <f t="shared" si="41"/>
        <v>0</v>
      </c>
      <c r="AI102" s="83"/>
      <c r="AJ102" s="76">
        <v>39</v>
      </c>
      <c r="AK102" s="117"/>
      <c r="AL102" s="117"/>
      <c r="AM102" s="215">
        <f t="shared" si="42"/>
        <v>0</v>
      </c>
      <c r="AN102" s="117"/>
      <c r="AO102" s="215">
        <f t="shared" si="50"/>
        <v>0</v>
      </c>
      <c r="AP102" s="342">
        <f t="shared" si="44"/>
        <v>0</v>
      </c>
      <c r="AQ102" s="343"/>
      <c r="AR102" s="155">
        <f t="shared" si="45"/>
        <v>0</v>
      </c>
      <c r="AS102" s="156">
        <f t="shared" si="46"/>
        <v>0</v>
      </c>
      <c r="AU102" s="207">
        <f t="shared" si="25"/>
        <v>0</v>
      </c>
      <c r="AV102" s="198"/>
      <c r="AW102" s="210">
        <f t="shared" si="26"/>
        <v>0</v>
      </c>
    </row>
    <row r="103" spans="2:49" x14ac:dyDescent="0.2">
      <c r="B103" s="76">
        <v>40</v>
      </c>
      <c r="C103" s="146"/>
      <c r="D103" s="117"/>
      <c r="E103" s="117"/>
      <c r="F103" s="215">
        <f t="shared" si="27"/>
        <v>0</v>
      </c>
      <c r="G103" s="117"/>
      <c r="H103" s="215">
        <f t="shared" si="47"/>
        <v>0</v>
      </c>
      <c r="I103" s="342">
        <f t="shared" si="29"/>
        <v>0</v>
      </c>
      <c r="J103" s="343"/>
      <c r="K103" s="155">
        <f t="shared" si="30"/>
        <v>0</v>
      </c>
      <c r="L103" s="156">
        <f t="shared" si="31"/>
        <v>0</v>
      </c>
      <c r="N103" s="76">
        <v>40</v>
      </c>
      <c r="O103" s="117"/>
      <c r="P103" s="117"/>
      <c r="Q103" s="215">
        <f t="shared" si="32"/>
        <v>0</v>
      </c>
      <c r="R103" s="117"/>
      <c r="S103" s="215">
        <f t="shared" si="48"/>
        <v>0</v>
      </c>
      <c r="T103" s="342">
        <f t="shared" si="34"/>
        <v>0</v>
      </c>
      <c r="U103" s="343"/>
      <c r="V103" s="155">
        <f t="shared" si="35"/>
        <v>0</v>
      </c>
      <c r="W103" s="156">
        <f t="shared" si="36"/>
        <v>0</v>
      </c>
      <c r="X103" s="83"/>
      <c r="Y103" s="76">
        <v>40</v>
      </c>
      <c r="Z103" s="117"/>
      <c r="AA103" s="117"/>
      <c r="AB103" s="215">
        <f t="shared" si="37"/>
        <v>0</v>
      </c>
      <c r="AC103" s="117"/>
      <c r="AD103" s="215">
        <f t="shared" si="49"/>
        <v>0</v>
      </c>
      <c r="AE103" s="342">
        <f t="shared" si="39"/>
        <v>0</v>
      </c>
      <c r="AF103" s="343"/>
      <c r="AG103" s="155">
        <f t="shared" si="40"/>
        <v>0</v>
      </c>
      <c r="AH103" s="156">
        <f t="shared" si="41"/>
        <v>0</v>
      </c>
      <c r="AI103" s="83"/>
      <c r="AJ103" s="76">
        <v>40</v>
      </c>
      <c r="AK103" s="117"/>
      <c r="AL103" s="117"/>
      <c r="AM103" s="215">
        <f t="shared" si="42"/>
        <v>0</v>
      </c>
      <c r="AN103" s="117"/>
      <c r="AO103" s="215">
        <f t="shared" si="50"/>
        <v>0</v>
      </c>
      <c r="AP103" s="342">
        <f t="shared" si="44"/>
        <v>0</v>
      </c>
      <c r="AQ103" s="343"/>
      <c r="AR103" s="155">
        <f t="shared" si="45"/>
        <v>0</v>
      </c>
      <c r="AS103" s="156">
        <f t="shared" si="46"/>
        <v>0</v>
      </c>
      <c r="AU103" s="206">
        <f t="shared" si="25"/>
        <v>0</v>
      </c>
      <c r="AV103" s="197"/>
      <c r="AW103" s="210">
        <f t="shared" si="26"/>
        <v>0</v>
      </c>
    </row>
    <row r="104" spans="2:49" x14ac:dyDescent="0.2">
      <c r="B104" s="76">
        <v>41</v>
      </c>
      <c r="C104" s="146"/>
      <c r="D104" s="117"/>
      <c r="E104" s="117"/>
      <c r="F104" s="215">
        <f t="shared" si="27"/>
        <v>0</v>
      </c>
      <c r="G104" s="117"/>
      <c r="H104" s="215">
        <f t="shared" si="47"/>
        <v>0</v>
      </c>
      <c r="I104" s="342">
        <f t="shared" si="29"/>
        <v>0</v>
      </c>
      <c r="J104" s="343"/>
      <c r="K104" s="155">
        <f t="shared" si="30"/>
        <v>0</v>
      </c>
      <c r="L104" s="156">
        <f t="shared" si="31"/>
        <v>0</v>
      </c>
      <c r="N104" s="76">
        <v>41</v>
      </c>
      <c r="O104" s="117"/>
      <c r="P104" s="117"/>
      <c r="Q104" s="215">
        <f t="shared" si="32"/>
        <v>0</v>
      </c>
      <c r="R104" s="117"/>
      <c r="S104" s="215">
        <f t="shared" si="48"/>
        <v>0</v>
      </c>
      <c r="T104" s="342">
        <f t="shared" si="34"/>
        <v>0</v>
      </c>
      <c r="U104" s="343"/>
      <c r="V104" s="155">
        <f t="shared" si="35"/>
        <v>0</v>
      </c>
      <c r="W104" s="156">
        <f t="shared" si="36"/>
        <v>0</v>
      </c>
      <c r="X104" s="83"/>
      <c r="Y104" s="76">
        <v>41</v>
      </c>
      <c r="Z104" s="117"/>
      <c r="AA104" s="117"/>
      <c r="AB104" s="215">
        <f t="shared" si="37"/>
        <v>0</v>
      </c>
      <c r="AC104" s="117"/>
      <c r="AD104" s="215">
        <f t="shared" si="49"/>
        <v>0</v>
      </c>
      <c r="AE104" s="342">
        <f t="shared" si="39"/>
        <v>0</v>
      </c>
      <c r="AF104" s="343"/>
      <c r="AG104" s="155">
        <f t="shared" si="40"/>
        <v>0</v>
      </c>
      <c r="AH104" s="156">
        <f t="shared" si="41"/>
        <v>0</v>
      </c>
      <c r="AI104" s="83"/>
      <c r="AJ104" s="76">
        <v>41</v>
      </c>
      <c r="AK104" s="117"/>
      <c r="AL104" s="117"/>
      <c r="AM104" s="215">
        <f t="shared" si="42"/>
        <v>0</v>
      </c>
      <c r="AN104" s="117"/>
      <c r="AO104" s="215">
        <f t="shared" si="50"/>
        <v>0</v>
      </c>
      <c r="AP104" s="342">
        <f t="shared" si="44"/>
        <v>0</v>
      </c>
      <c r="AQ104" s="343"/>
      <c r="AR104" s="155">
        <f t="shared" si="45"/>
        <v>0</v>
      </c>
      <c r="AS104" s="156">
        <f t="shared" si="46"/>
        <v>0</v>
      </c>
      <c r="AU104" s="206">
        <f t="shared" si="25"/>
        <v>0</v>
      </c>
      <c r="AV104" s="197"/>
      <c r="AW104" s="210">
        <f t="shared" si="26"/>
        <v>0</v>
      </c>
    </row>
    <row r="105" spans="2:49" x14ac:dyDescent="0.2">
      <c r="B105" s="76">
        <v>42</v>
      </c>
      <c r="C105" s="146"/>
      <c r="D105" s="117"/>
      <c r="E105" s="117"/>
      <c r="F105" s="215">
        <f t="shared" si="27"/>
        <v>0</v>
      </c>
      <c r="G105" s="117"/>
      <c r="H105" s="215">
        <f t="shared" si="47"/>
        <v>0</v>
      </c>
      <c r="I105" s="342">
        <f t="shared" si="29"/>
        <v>0</v>
      </c>
      <c r="J105" s="343"/>
      <c r="K105" s="155">
        <f t="shared" si="30"/>
        <v>0</v>
      </c>
      <c r="L105" s="156">
        <f t="shared" si="31"/>
        <v>0</v>
      </c>
      <c r="N105" s="76">
        <v>42</v>
      </c>
      <c r="O105" s="117"/>
      <c r="P105" s="117"/>
      <c r="Q105" s="215">
        <f t="shared" si="32"/>
        <v>0</v>
      </c>
      <c r="R105" s="117"/>
      <c r="S105" s="215">
        <f t="shared" si="48"/>
        <v>0</v>
      </c>
      <c r="T105" s="342">
        <f t="shared" si="34"/>
        <v>0</v>
      </c>
      <c r="U105" s="343"/>
      <c r="V105" s="155">
        <f t="shared" si="35"/>
        <v>0</v>
      </c>
      <c r="W105" s="156">
        <f t="shared" si="36"/>
        <v>0</v>
      </c>
      <c r="X105" s="83"/>
      <c r="Y105" s="76">
        <v>42</v>
      </c>
      <c r="Z105" s="117"/>
      <c r="AA105" s="117"/>
      <c r="AB105" s="215">
        <f t="shared" si="37"/>
        <v>0</v>
      </c>
      <c r="AC105" s="117"/>
      <c r="AD105" s="215">
        <f t="shared" si="49"/>
        <v>0</v>
      </c>
      <c r="AE105" s="342">
        <f t="shared" si="39"/>
        <v>0</v>
      </c>
      <c r="AF105" s="343"/>
      <c r="AG105" s="155">
        <f t="shared" si="40"/>
        <v>0</v>
      </c>
      <c r="AH105" s="156">
        <f t="shared" si="41"/>
        <v>0</v>
      </c>
      <c r="AI105" s="83"/>
      <c r="AJ105" s="76">
        <v>42</v>
      </c>
      <c r="AK105" s="117"/>
      <c r="AL105" s="117"/>
      <c r="AM105" s="215">
        <f t="shared" si="42"/>
        <v>0</v>
      </c>
      <c r="AN105" s="117"/>
      <c r="AO105" s="215">
        <f t="shared" si="50"/>
        <v>0</v>
      </c>
      <c r="AP105" s="342">
        <f t="shared" si="44"/>
        <v>0</v>
      </c>
      <c r="AQ105" s="343"/>
      <c r="AR105" s="155">
        <f t="shared" si="45"/>
        <v>0</v>
      </c>
      <c r="AS105" s="156">
        <f t="shared" si="46"/>
        <v>0</v>
      </c>
      <c r="AU105" s="207">
        <f t="shared" si="25"/>
        <v>0</v>
      </c>
      <c r="AV105" s="198"/>
      <c r="AW105" s="210">
        <f t="shared" si="26"/>
        <v>0</v>
      </c>
    </row>
    <row r="106" spans="2:49" x14ac:dyDescent="0.2">
      <c r="B106" s="76">
        <v>43</v>
      </c>
      <c r="C106" s="146"/>
      <c r="D106" s="117"/>
      <c r="E106" s="117"/>
      <c r="F106" s="215">
        <f t="shared" si="27"/>
        <v>0</v>
      </c>
      <c r="G106" s="117"/>
      <c r="H106" s="215">
        <f t="shared" si="47"/>
        <v>0</v>
      </c>
      <c r="I106" s="342">
        <f t="shared" si="29"/>
        <v>0</v>
      </c>
      <c r="J106" s="343"/>
      <c r="K106" s="155">
        <f t="shared" si="30"/>
        <v>0</v>
      </c>
      <c r="L106" s="156">
        <f t="shared" si="31"/>
        <v>0</v>
      </c>
      <c r="N106" s="76">
        <v>43</v>
      </c>
      <c r="O106" s="117"/>
      <c r="P106" s="117"/>
      <c r="Q106" s="215">
        <f t="shared" si="32"/>
        <v>0</v>
      </c>
      <c r="R106" s="117"/>
      <c r="S106" s="215">
        <f t="shared" si="48"/>
        <v>0</v>
      </c>
      <c r="T106" s="342">
        <f t="shared" si="34"/>
        <v>0</v>
      </c>
      <c r="U106" s="343"/>
      <c r="V106" s="155">
        <f t="shared" si="35"/>
        <v>0</v>
      </c>
      <c r="W106" s="156">
        <f t="shared" si="36"/>
        <v>0</v>
      </c>
      <c r="X106" s="83"/>
      <c r="Y106" s="76">
        <v>43</v>
      </c>
      <c r="Z106" s="117"/>
      <c r="AA106" s="117"/>
      <c r="AB106" s="215">
        <f t="shared" si="37"/>
        <v>0</v>
      </c>
      <c r="AC106" s="117"/>
      <c r="AD106" s="215">
        <f t="shared" si="49"/>
        <v>0</v>
      </c>
      <c r="AE106" s="342">
        <f t="shared" si="39"/>
        <v>0</v>
      </c>
      <c r="AF106" s="343"/>
      <c r="AG106" s="155">
        <f t="shared" si="40"/>
        <v>0</v>
      </c>
      <c r="AH106" s="156">
        <f t="shared" si="41"/>
        <v>0</v>
      </c>
      <c r="AI106" s="83"/>
      <c r="AJ106" s="76">
        <v>43</v>
      </c>
      <c r="AK106" s="117"/>
      <c r="AL106" s="117"/>
      <c r="AM106" s="215">
        <f t="shared" si="42"/>
        <v>0</v>
      </c>
      <c r="AN106" s="117"/>
      <c r="AO106" s="215">
        <f t="shared" si="50"/>
        <v>0</v>
      </c>
      <c r="AP106" s="342">
        <f t="shared" si="44"/>
        <v>0</v>
      </c>
      <c r="AQ106" s="343"/>
      <c r="AR106" s="155">
        <f t="shared" si="45"/>
        <v>0</v>
      </c>
      <c r="AS106" s="156">
        <f t="shared" si="46"/>
        <v>0</v>
      </c>
      <c r="AU106" s="206">
        <f t="shared" si="25"/>
        <v>0</v>
      </c>
      <c r="AV106" s="197"/>
      <c r="AW106" s="210">
        <f t="shared" si="26"/>
        <v>0</v>
      </c>
    </row>
    <row r="107" spans="2:49" x14ac:dyDescent="0.2">
      <c r="B107" s="87">
        <v>44</v>
      </c>
      <c r="C107" s="147"/>
      <c r="D107" s="118"/>
      <c r="E107" s="118"/>
      <c r="F107" s="216">
        <f t="shared" si="27"/>
        <v>0</v>
      </c>
      <c r="G107" s="118"/>
      <c r="H107" s="216">
        <f t="shared" si="47"/>
        <v>0</v>
      </c>
      <c r="I107" s="344">
        <f t="shared" si="29"/>
        <v>0</v>
      </c>
      <c r="J107" s="345"/>
      <c r="K107" s="160">
        <f t="shared" si="30"/>
        <v>0</v>
      </c>
      <c r="L107" s="161">
        <f t="shared" si="31"/>
        <v>0</v>
      </c>
      <c r="N107" s="87">
        <v>44</v>
      </c>
      <c r="O107" s="118"/>
      <c r="P107" s="118"/>
      <c r="Q107" s="216">
        <f t="shared" si="32"/>
        <v>0</v>
      </c>
      <c r="R107" s="118"/>
      <c r="S107" s="216">
        <f t="shared" si="48"/>
        <v>0</v>
      </c>
      <c r="T107" s="344">
        <f t="shared" si="34"/>
        <v>0</v>
      </c>
      <c r="U107" s="345"/>
      <c r="V107" s="155">
        <f>S107*C107</f>
        <v>0</v>
      </c>
      <c r="W107" s="156">
        <f t="shared" si="36"/>
        <v>0</v>
      </c>
      <c r="X107" s="83"/>
      <c r="Y107" s="87">
        <v>44</v>
      </c>
      <c r="Z107" s="118"/>
      <c r="AA107" s="118"/>
      <c r="AB107" s="216">
        <f t="shared" si="37"/>
        <v>0</v>
      </c>
      <c r="AC107" s="118"/>
      <c r="AD107" s="216">
        <f t="shared" si="49"/>
        <v>0</v>
      </c>
      <c r="AE107" s="344">
        <f t="shared" si="39"/>
        <v>0</v>
      </c>
      <c r="AF107" s="345"/>
      <c r="AG107" s="155">
        <f t="shared" si="40"/>
        <v>0</v>
      </c>
      <c r="AH107" s="156">
        <f t="shared" si="41"/>
        <v>0</v>
      </c>
      <c r="AI107" s="83"/>
      <c r="AJ107" s="87">
        <v>44</v>
      </c>
      <c r="AK107" s="118"/>
      <c r="AL107" s="118"/>
      <c r="AM107" s="216">
        <f t="shared" si="42"/>
        <v>0</v>
      </c>
      <c r="AN107" s="118"/>
      <c r="AO107" s="216">
        <f t="shared" si="50"/>
        <v>0</v>
      </c>
      <c r="AP107" s="344">
        <f t="shared" si="44"/>
        <v>0</v>
      </c>
      <c r="AQ107" s="345"/>
      <c r="AR107" s="155">
        <f t="shared" si="45"/>
        <v>0</v>
      </c>
      <c r="AS107" s="156">
        <f t="shared" si="46"/>
        <v>0</v>
      </c>
      <c r="AU107" s="208">
        <f t="shared" si="25"/>
        <v>0</v>
      </c>
      <c r="AV107" s="192"/>
      <c r="AW107" s="210">
        <f t="shared" si="26"/>
        <v>0</v>
      </c>
    </row>
    <row r="108" spans="2:49" ht="18" customHeight="1" thickBot="1" x14ac:dyDescent="0.3">
      <c r="B108" s="91" t="s">
        <v>104</v>
      </c>
      <c r="C108" s="148"/>
      <c r="D108" s="88"/>
      <c r="E108" s="89"/>
      <c r="F108" s="88"/>
      <c r="G108" s="90"/>
      <c r="H108" s="217">
        <f>SUM(K64:K107)</f>
        <v>0</v>
      </c>
      <c r="I108" s="309">
        <f>SUM(L64:L107)</f>
        <v>0</v>
      </c>
      <c r="J108" s="310"/>
      <c r="K108" s="157"/>
      <c r="L108" s="158"/>
      <c r="N108" s="91" t="s">
        <v>104</v>
      </c>
      <c r="O108" s="88"/>
      <c r="P108" s="89"/>
      <c r="Q108" s="88"/>
      <c r="R108" s="90"/>
      <c r="S108" s="217">
        <f>SUM(V64:V107)</f>
        <v>0</v>
      </c>
      <c r="T108" s="309">
        <f>SUM(W64:W107)</f>
        <v>0</v>
      </c>
      <c r="U108" s="310"/>
      <c r="V108" s="157"/>
      <c r="W108" s="158"/>
      <c r="X108" s="83"/>
      <c r="Y108" s="91" t="s">
        <v>104</v>
      </c>
      <c r="Z108" s="88"/>
      <c r="AA108" s="89"/>
      <c r="AB108" s="88"/>
      <c r="AC108" s="90"/>
      <c r="AD108" s="217">
        <f>SUM(AG64:AG107)</f>
        <v>0</v>
      </c>
      <c r="AE108" s="309">
        <f>SUM(AH64:AH107)</f>
        <v>0</v>
      </c>
      <c r="AF108" s="310"/>
      <c r="AG108" s="157"/>
      <c r="AH108" s="158"/>
      <c r="AI108" s="83"/>
      <c r="AJ108" s="91" t="s">
        <v>104</v>
      </c>
      <c r="AK108" s="88"/>
      <c r="AL108" s="89"/>
      <c r="AM108" s="88"/>
      <c r="AN108" s="90"/>
      <c r="AO108" s="217">
        <f>SUM(AR64:AR107)</f>
        <v>0</v>
      </c>
      <c r="AP108" s="309">
        <f>SUM(AS64:AS107)</f>
        <v>0</v>
      </c>
      <c r="AQ108" s="310"/>
      <c r="AR108" s="157"/>
      <c r="AS108" s="158"/>
      <c r="AU108" s="219" t="s">
        <v>152</v>
      </c>
      <c r="AV108" s="212"/>
      <c r="AW108" s="211">
        <f>SUM(AW64:AW107)</f>
        <v>0</v>
      </c>
    </row>
    <row r="111" spans="2:49" hidden="1" x14ac:dyDescent="0.2"/>
    <row r="112" spans="2:49" hidden="1" x14ac:dyDescent="0.2"/>
    <row r="113" spans="1:2" hidden="1" x14ac:dyDescent="0.2"/>
    <row r="114" spans="1:2" hidden="1" x14ac:dyDescent="0.2"/>
    <row r="115" spans="1:2" hidden="1" x14ac:dyDescent="0.2"/>
    <row r="116" spans="1:2" x14ac:dyDescent="0.2">
      <c r="A116" s="119">
        <v>1</v>
      </c>
      <c r="B116" s="100" t="s">
        <v>105</v>
      </c>
    </row>
    <row r="117" spans="1:2" x14ac:dyDescent="0.2">
      <c r="A117" s="119">
        <v>2</v>
      </c>
      <c r="B117" s="100" t="s">
        <v>106</v>
      </c>
    </row>
  </sheetData>
  <sheetProtection algorithmName="SHA-512" hashValue="aLPs4vW1B5hEMRR6yLZY/0CgBVi2AjsAuE4AZgt0cod3V4CM5vY976ULy9+l+gdcYqSzVRPfEp1j+V88X61eFg==" saltValue="wNtdWaA9LaahC4EGZSxjGg==" spinCount="100000" sheet="1" objects="1" scenarios="1"/>
  <mergeCells count="377"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7:J7"/>
    <mergeCell ref="I8:J8"/>
    <mergeCell ref="T7:U7"/>
    <mergeCell ref="T8:U8"/>
    <mergeCell ref="T9:U9"/>
    <mergeCell ref="T10:U10"/>
    <mergeCell ref="T11:U11"/>
    <mergeCell ref="T12:U12"/>
    <mergeCell ref="T13:U13"/>
    <mergeCell ref="I9:J9"/>
    <mergeCell ref="I10:J10"/>
    <mergeCell ref="I11:J11"/>
    <mergeCell ref="I12:J12"/>
    <mergeCell ref="I13:J13"/>
    <mergeCell ref="T14:U14"/>
    <mergeCell ref="T15:U15"/>
    <mergeCell ref="T16:U16"/>
    <mergeCell ref="T17:U17"/>
    <mergeCell ref="T18:U18"/>
    <mergeCell ref="T19:U19"/>
    <mergeCell ref="T39:U39"/>
    <mergeCell ref="T40:U40"/>
    <mergeCell ref="T41:U41"/>
    <mergeCell ref="T42:U42"/>
    <mergeCell ref="T43:U43"/>
    <mergeCell ref="T44:U44"/>
    <mergeCell ref="T45:U45"/>
    <mergeCell ref="T46:U46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T38:U38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AE24:AF24"/>
    <mergeCell ref="AE25:AF25"/>
    <mergeCell ref="AE26:AF26"/>
    <mergeCell ref="AE27:AF27"/>
    <mergeCell ref="AE28:AF28"/>
    <mergeCell ref="AE29:AF29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30:AF30"/>
    <mergeCell ref="AE31:AF31"/>
    <mergeCell ref="AE32:AF32"/>
    <mergeCell ref="AP25:AQ25"/>
    <mergeCell ref="AP26:AQ26"/>
    <mergeCell ref="AP27:AQ27"/>
    <mergeCell ref="AE42:AF42"/>
    <mergeCell ref="AE43:AF43"/>
    <mergeCell ref="AE44:AF44"/>
    <mergeCell ref="AP28:AQ28"/>
    <mergeCell ref="AP29:AQ29"/>
    <mergeCell ref="AP30:AQ30"/>
    <mergeCell ref="AP31:AQ31"/>
    <mergeCell ref="AP32:AQ32"/>
    <mergeCell ref="AP33:AQ33"/>
    <mergeCell ref="AP34:AQ34"/>
    <mergeCell ref="AP35:AQ35"/>
    <mergeCell ref="AP36:AQ36"/>
    <mergeCell ref="AP37:AQ37"/>
    <mergeCell ref="AP38:AQ38"/>
    <mergeCell ref="AP39:AQ39"/>
    <mergeCell ref="AP40:AQ40"/>
    <mergeCell ref="AP41:AQ41"/>
    <mergeCell ref="AP42:AQ42"/>
    <mergeCell ref="AE45:AF45"/>
    <mergeCell ref="AE46:AF46"/>
    <mergeCell ref="AE47:AF47"/>
    <mergeCell ref="AE33:AF33"/>
    <mergeCell ref="AE34:AF34"/>
    <mergeCell ref="AE35:AF35"/>
    <mergeCell ref="AE36:AF36"/>
    <mergeCell ref="AE37:AF37"/>
    <mergeCell ref="AE38:AF38"/>
    <mergeCell ref="AE39:AF39"/>
    <mergeCell ref="AE40:AF40"/>
    <mergeCell ref="AE41:AF41"/>
    <mergeCell ref="AP16:AQ16"/>
    <mergeCell ref="AP17:AQ17"/>
    <mergeCell ref="AP18:AQ18"/>
    <mergeCell ref="AP19:AQ19"/>
    <mergeCell ref="AP20:AQ20"/>
    <mergeCell ref="AP21:AQ21"/>
    <mergeCell ref="AP22:AQ22"/>
    <mergeCell ref="AP23:AQ23"/>
    <mergeCell ref="AP24:AQ24"/>
    <mergeCell ref="AP7:AQ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43:AQ43"/>
    <mergeCell ref="AP44:AQ44"/>
    <mergeCell ref="AP45:AQ45"/>
    <mergeCell ref="AP46:AQ46"/>
    <mergeCell ref="AP47:AQ47"/>
    <mergeCell ref="AP48:AQ48"/>
    <mergeCell ref="AP49:AQ49"/>
    <mergeCell ref="AP50:AQ50"/>
    <mergeCell ref="AP51:AQ51"/>
    <mergeCell ref="AP52:AQ52"/>
    <mergeCell ref="AP53:AQ53"/>
    <mergeCell ref="I62:J62"/>
    <mergeCell ref="T62:U62"/>
    <mergeCell ref="AE62:AF62"/>
    <mergeCell ref="AP62:AQ62"/>
    <mergeCell ref="AE51:AF51"/>
    <mergeCell ref="AE52:AF52"/>
    <mergeCell ref="AE53:AF53"/>
    <mergeCell ref="T53:U53"/>
    <mergeCell ref="AE48:AF48"/>
    <mergeCell ref="AE49:AF49"/>
    <mergeCell ref="AE50:AF50"/>
    <mergeCell ref="T47:U47"/>
    <mergeCell ref="T48:U48"/>
    <mergeCell ref="T49:U49"/>
    <mergeCell ref="T50:U50"/>
    <mergeCell ref="T51:U51"/>
    <mergeCell ref="T52:U52"/>
    <mergeCell ref="I63:J63"/>
    <mergeCell ref="T63:U63"/>
    <mergeCell ref="AE63:AF63"/>
    <mergeCell ref="AP63:AQ63"/>
    <mergeCell ref="I64:J64"/>
    <mergeCell ref="T64:U64"/>
    <mergeCell ref="AE64:AF64"/>
    <mergeCell ref="AP64:AQ64"/>
    <mergeCell ref="I65:J65"/>
    <mergeCell ref="T65:U65"/>
    <mergeCell ref="AE65:AF65"/>
    <mergeCell ref="AP65:AQ65"/>
    <mergeCell ref="I66:J66"/>
    <mergeCell ref="T66:U66"/>
    <mergeCell ref="AE66:AF66"/>
    <mergeCell ref="AP66:AQ66"/>
    <mergeCell ref="I67:J67"/>
    <mergeCell ref="T67:U67"/>
    <mergeCell ref="AE67:AF67"/>
    <mergeCell ref="AP67:AQ67"/>
    <mergeCell ref="I68:J68"/>
    <mergeCell ref="T68:U68"/>
    <mergeCell ref="AE68:AF68"/>
    <mergeCell ref="AP68:AQ68"/>
    <mergeCell ref="I69:J69"/>
    <mergeCell ref="T69:U69"/>
    <mergeCell ref="AE69:AF69"/>
    <mergeCell ref="AP69:AQ69"/>
    <mergeCell ref="I70:J70"/>
    <mergeCell ref="T70:U70"/>
    <mergeCell ref="AE70:AF70"/>
    <mergeCell ref="AP70:AQ70"/>
    <mergeCell ref="I71:J71"/>
    <mergeCell ref="T71:U71"/>
    <mergeCell ref="AE71:AF71"/>
    <mergeCell ref="AP71:AQ71"/>
    <mergeCell ref="I72:J72"/>
    <mergeCell ref="T72:U72"/>
    <mergeCell ref="AE72:AF72"/>
    <mergeCell ref="AP72:AQ72"/>
    <mergeCell ref="I73:J73"/>
    <mergeCell ref="T73:U73"/>
    <mergeCell ref="AE73:AF73"/>
    <mergeCell ref="AP73:AQ73"/>
    <mergeCell ref="I74:J74"/>
    <mergeCell ref="T74:U74"/>
    <mergeCell ref="AE74:AF74"/>
    <mergeCell ref="AP74:AQ74"/>
    <mergeCell ref="I75:J75"/>
    <mergeCell ref="T75:U75"/>
    <mergeCell ref="AE75:AF75"/>
    <mergeCell ref="AP75:AQ75"/>
    <mergeCell ref="I76:J76"/>
    <mergeCell ref="T76:U76"/>
    <mergeCell ref="AE76:AF76"/>
    <mergeCell ref="AP76:AQ76"/>
    <mergeCell ref="I77:J77"/>
    <mergeCell ref="T77:U77"/>
    <mergeCell ref="AE77:AF77"/>
    <mergeCell ref="AP77:AQ77"/>
    <mergeCell ref="I78:J78"/>
    <mergeCell ref="T78:U78"/>
    <mergeCell ref="AE78:AF78"/>
    <mergeCell ref="AP78:AQ78"/>
    <mergeCell ref="I79:J79"/>
    <mergeCell ref="T79:U79"/>
    <mergeCell ref="AE79:AF79"/>
    <mergeCell ref="AP79:AQ79"/>
    <mergeCell ref="I80:J80"/>
    <mergeCell ref="T80:U80"/>
    <mergeCell ref="AE80:AF80"/>
    <mergeCell ref="AP80:AQ80"/>
    <mergeCell ref="I81:J81"/>
    <mergeCell ref="T81:U81"/>
    <mergeCell ref="AE81:AF81"/>
    <mergeCell ref="AP81:AQ81"/>
    <mergeCell ref="I82:J82"/>
    <mergeCell ref="T82:U82"/>
    <mergeCell ref="AE82:AF82"/>
    <mergeCell ref="AP82:AQ82"/>
    <mergeCell ref="I83:J83"/>
    <mergeCell ref="T83:U83"/>
    <mergeCell ref="AE83:AF83"/>
    <mergeCell ref="AP83:AQ83"/>
    <mergeCell ref="I84:J84"/>
    <mergeCell ref="T84:U84"/>
    <mergeCell ref="AE84:AF84"/>
    <mergeCell ref="AP84:AQ84"/>
    <mergeCell ref="I85:J85"/>
    <mergeCell ref="T85:U85"/>
    <mergeCell ref="AE85:AF85"/>
    <mergeCell ref="AP85:AQ85"/>
    <mergeCell ref="I86:J86"/>
    <mergeCell ref="T86:U86"/>
    <mergeCell ref="AE86:AF86"/>
    <mergeCell ref="AP86:AQ86"/>
    <mergeCell ref="I87:J87"/>
    <mergeCell ref="T87:U87"/>
    <mergeCell ref="AE87:AF87"/>
    <mergeCell ref="AP87:AQ87"/>
    <mergeCell ref="I88:J88"/>
    <mergeCell ref="T88:U88"/>
    <mergeCell ref="AE88:AF88"/>
    <mergeCell ref="AP88:AQ88"/>
    <mergeCell ref="I89:J89"/>
    <mergeCell ref="T89:U89"/>
    <mergeCell ref="AE89:AF89"/>
    <mergeCell ref="AP89:AQ89"/>
    <mergeCell ref="I90:J90"/>
    <mergeCell ref="T90:U90"/>
    <mergeCell ref="AE90:AF90"/>
    <mergeCell ref="AP90:AQ90"/>
    <mergeCell ref="I91:J91"/>
    <mergeCell ref="T91:U91"/>
    <mergeCell ref="AE91:AF91"/>
    <mergeCell ref="AP91:AQ91"/>
    <mergeCell ref="I92:J92"/>
    <mergeCell ref="T92:U92"/>
    <mergeCell ref="AE92:AF92"/>
    <mergeCell ref="AP92:AQ92"/>
    <mergeCell ref="I93:J93"/>
    <mergeCell ref="T93:U93"/>
    <mergeCell ref="AE93:AF93"/>
    <mergeCell ref="AP93:AQ93"/>
    <mergeCell ref="I94:J94"/>
    <mergeCell ref="T94:U94"/>
    <mergeCell ref="AE94:AF94"/>
    <mergeCell ref="AP94:AQ94"/>
    <mergeCell ref="I95:J95"/>
    <mergeCell ref="T95:U95"/>
    <mergeCell ref="AE95:AF95"/>
    <mergeCell ref="AP95:AQ95"/>
    <mergeCell ref="I96:J96"/>
    <mergeCell ref="T96:U96"/>
    <mergeCell ref="AE96:AF96"/>
    <mergeCell ref="AP96:AQ96"/>
    <mergeCell ref="I97:J97"/>
    <mergeCell ref="T97:U97"/>
    <mergeCell ref="AE97:AF97"/>
    <mergeCell ref="AP97:AQ97"/>
    <mergeCell ref="I98:J98"/>
    <mergeCell ref="T98:U98"/>
    <mergeCell ref="AE98:AF98"/>
    <mergeCell ref="AP98:AQ98"/>
    <mergeCell ref="AP104:AQ104"/>
    <mergeCell ref="I105:J105"/>
    <mergeCell ref="T105:U105"/>
    <mergeCell ref="AE105:AF105"/>
    <mergeCell ref="AP105:AQ105"/>
    <mergeCell ref="I99:J99"/>
    <mergeCell ref="T99:U99"/>
    <mergeCell ref="AE99:AF99"/>
    <mergeCell ref="AP99:AQ99"/>
    <mergeCell ref="I100:J100"/>
    <mergeCell ref="T100:U100"/>
    <mergeCell ref="AE100:AF100"/>
    <mergeCell ref="AP100:AQ100"/>
    <mergeCell ref="I101:J101"/>
    <mergeCell ref="T101:U101"/>
    <mergeCell ref="AE101:AF101"/>
    <mergeCell ref="AP101:AQ101"/>
    <mergeCell ref="B56:D56"/>
    <mergeCell ref="I108:J108"/>
    <mergeCell ref="T108:U108"/>
    <mergeCell ref="AE108:AF108"/>
    <mergeCell ref="AP108:AQ108"/>
    <mergeCell ref="I106:J106"/>
    <mergeCell ref="T106:U106"/>
    <mergeCell ref="AE106:AF106"/>
    <mergeCell ref="AP106:AQ106"/>
    <mergeCell ref="I107:J107"/>
    <mergeCell ref="T107:U107"/>
    <mergeCell ref="I102:J102"/>
    <mergeCell ref="T102:U102"/>
    <mergeCell ref="AE102:AF102"/>
    <mergeCell ref="AP102:AQ102"/>
    <mergeCell ref="I103:J103"/>
    <mergeCell ref="T103:U103"/>
    <mergeCell ref="AE103:AF103"/>
    <mergeCell ref="AP103:AQ103"/>
    <mergeCell ref="AE107:AF107"/>
    <mergeCell ref="AP107:AQ107"/>
    <mergeCell ref="I104:J104"/>
    <mergeCell ref="T104:U104"/>
    <mergeCell ref="AE104:AF104"/>
  </mergeCells>
  <printOptions horizontalCentered="1"/>
  <pageMargins left="0.59055118110236227" right="0.59055118110236227" top="0.59055118110236227" bottom="0.59055118110236227" header="0.31496062992125984" footer="0.39370078740157483"/>
  <pageSetup paperSize="9" scale="57" fitToWidth="2" fitToHeight="2" pageOrder="overThenDown" orientation="landscape" r:id="rId1"/>
  <headerFooter>
    <oddFooter>&amp;L&amp;"Arial,Standard"&amp;10Ministerium für Ernährung, Ländlichen Raum und Verbraucherschutz&amp;R&amp;"Arial,Standard"&amp;10FAKT II G2 - Version 8.2, 18.02.2026</oddFooter>
  </headerFooter>
  <rowBreaks count="1" manualBreakCount="1">
    <brk id="54" max="16383" man="1"/>
  </rowBreaks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5" r:id="rId4" name="Drop Down 11">
              <controlPr defaultSize="0" print="0" autoLine="0" autoPict="0">
                <anchor moveWithCells="1">
                  <from>
                    <xdr:col>0</xdr:col>
                    <xdr:colOff>142875</xdr:colOff>
                    <xdr:row>56</xdr:row>
                    <xdr:rowOff>209550</xdr:rowOff>
                  </from>
                  <to>
                    <xdr:col>5</xdr:col>
                    <xdr:colOff>295275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U89"/>
  <sheetViews>
    <sheetView showGridLines="0" zoomScaleNormal="100" workbookViewId="0"/>
  </sheetViews>
  <sheetFormatPr baseColWidth="10" defaultColWidth="11.42578125" defaultRowHeight="12.75" x14ac:dyDescent="0.25"/>
  <cols>
    <col min="1" max="1" width="1.5703125" style="9" customWidth="1"/>
    <col min="2" max="2" width="4" style="104" customWidth="1"/>
    <col min="3" max="3" width="6.7109375" style="9" customWidth="1"/>
    <col min="4" max="4" width="6.5703125" style="9" customWidth="1"/>
    <col min="5" max="5" width="5.42578125" style="9" customWidth="1"/>
    <col min="6" max="6" width="2.5703125" style="9" customWidth="1"/>
    <col min="7" max="7" width="10.5703125" style="9" customWidth="1"/>
    <col min="8" max="8" width="7.42578125" style="104" customWidth="1"/>
    <col min="9" max="9" width="10.5703125" style="9" customWidth="1"/>
    <col min="10" max="10" width="5.5703125" style="9" customWidth="1"/>
    <col min="11" max="11" width="2.5703125" style="9" customWidth="1"/>
    <col min="12" max="12" width="10.5703125" style="9" customWidth="1"/>
    <col min="13" max="13" width="4.42578125" style="104" customWidth="1"/>
    <col min="14" max="14" width="10.5703125" style="9" customWidth="1"/>
    <col min="15" max="15" width="5.5703125" style="9" customWidth="1"/>
    <col min="16" max="16" width="1.7109375" style="9" customWidth="1"/>
    <col min="17" max="17" width="14.28515625" style="9" customWidth="1"/>
    <col min="18" max="18" width="5" style="9" hidden="1" customWidth="1"/>
    <col min="19" max="21" width="12.5703125" style="9" hidden="1" customWidth="1"/>
    <col min="22" max="23" width="12.5703125" style="9" customWidth="1"/>
    <col min="24" max="16384" width="11.42578125" style="9"/>
  </cols>
  <sheetData>
    <row r="1" spans="1:255" ht="15" x14ac:dyDescent="0.25">
      <c r="B1" s="71" t="str">
        <f>IF(AND(F11="x",K11="x"),"Bitte nur ein Verfahren auswählen!","")</f>
        <v/>
      </c>
      <c r="C1" s="69"/>
      <c r="D1" s="69"/>
      <c r="E1" s="69"/>
      <c r="F1" s="69"/>
      <c r="G1" s="69"/>
      <c r="H1" s="71" t="str">
        <f>IF(AND(F11="X",S23=1),"Bei Endbelegung bitte keine Vormastdaten (davon bis 50 kg) eingeben!","")</f>
        <v/>
      </c>
      <c r="I1" s="69"/>
      <c r="J1" s="69"/>
      <c r="K1" s="69"/>
      <c r="L1" s="69"/>
      <c r="M1" s="70"/>
      <c r="N1" s="69"/>
      <c r="O1" s="69"/>
      <c r="P1" s="69"/>
      <c r="Q1" s="69"/>
    </row>
    <row r="2" spans="1:255" ht="15" x14ac:dyDescent="0.25">
      <c r="B2" s="71" t="str">
        <f>IF(AND(S24&gt;0,S11=0),"Bitte Verfahren in Zeile 11 auswählen!","")</f>
        <v/>
      </c>
      <c r="C2" s="69"/>
      <c r="D2" s="257" t="s">
        <v>168</v>
      </c>
      <c r="E2" s="69"/>
      <c r="F2" s="69"/>
      <c r="G2" s="69"/>
      <c r="H2" s="71"/>
      <c r="I2" s="69"/>
      <c r="J2" s="69"/>
      <c r="K2" s="69"/>
      <c r="L2" s="69"/>
      <c r="M2" s="70"/>
      <c r="N2" s="69"/>
      <c r="O2" s="69"/>
      <c r="P2" s="69"/>
      <c r="Q2" s="69"/>
    </row>
    <row r="3" spans="1:255" ht="6.75" customHeight="1" thickBot="1" x14ac:dyDescent="0.3">
      <c r="A3" s="1"/>
    </row>
    <row r="4" spans="1:255" ht="6.75" customHeight="1" x14ac:dyDescent="0.25">
      <c r="B4" s="10"/>
      <c r="C4" s="11"/>
      <c r="D4" s="11"/>
      <c r="E4" s="11"/>
      <c r="F4" s="11"/>
      <c r="G4" s="12"/>
      <c r="H4" s="13"/>
      <c r="I4" s="14"/>
      <c r="J4" s="14"/>
      <c r="K4" s="14"/>
      <c r="L4" s="14"/>
      <c r="M4" s="14"/>
      <c r="N4" s="14"/>
      <c r="O4" s="14"/>
      <c r="P4" s="11"/>
      <c r="Q4" s="317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pans="1:255" ht="15" x14ac:dyDescent="0.25">
      <c r="B5" s="16" t="s">
        <v>43</v>
      </c>
      <c r="C5" s="17"/>
      <c r="D5" s="17"/>
      <c r="E5" s="17"/>
      <c r="F5" s="17"/>
      <c r="G5" s="18" t="s">
        <v>35</v>
      </c>
      <c r="H5" s="320"/>
      <c r="I5" s="320"/>
      <c r="J5" s="320"/>
      <c r="K5" s="320"/>
      <c r="L5" s="320"/>
      <c r="M5" s="320"/>
      <c r="N5" s="320"/>
      <c r="O5" s="320"/>
      <c r="P5" s="17"/>
      <c r="Q5" s="318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pans="1:255" ht="6.75" customHeight="1" x14ac:dyDescent="0.25">
      <c r="B6" s="19"/>
      <c r="C6" s="17"/>
      <c r="D6" s="17"/>
      <c r="E6" s="17"/>
      <c r="F6" s="17"/>
      <c r="G6" s="20"/>
      <c r="H6" s="20"/>
      <c r="I6" s="20"/>
      <c r="J6" s="20"/>
      <c r="K6" s="20"/>
      <c r="L6" s="20"/>
      <c r="M6" s="20"/>
      <c r="N6" s="20"/>
      <c r="O6" s="20"/>
      <c r="P6" s="21"/>
      <c r="Q6" s="319"/>
    </row>
    <row r="7" spans="1:255" ht="15" customHeight="1" x14ac:dyDescent="0.25">
      <c r="B7" s="22" t="s">
        <v>46</v>
      </c>
      <c r="C7" s="23"/>
      <c r="D7" s="2"/>
      <c r="E7" s="17"/>
      <c r="F7" s="17"/>
      <c r="G7" s="18" t="s">
        <v>36</v>
      </c>
      <c r="H7" s="356"/>
      <c r="I7" s="356"/>
      <c r="J7" s="356"/>
      <c r="K7" s="356"/>
      <c r="L7" s="356"/>
      <c r="M7" s="356"/>
      <c r="N7" s="356"/>
      <c r="O7" s="356"/>
      <c r="P7" s="21"/>
      <c r="Q7" s="24"/>
    </row>
    <row r="8" spans="1:255" ht="6.75" customHeight="1" x14ac:dyDescent="0.25">
      <c r="B8" s="19"/>
      <c r="C8" s="17"/>
      <c r="D8" s="17"/>
      <c r="E8" s="17"/>
      <c r="F8" s="17"/>
      <c r="G8" s="20"/>
      <c r="H8" s="20"/>
      <c r="I8" s="20"/>
      <c r="J8" s="20"/>
      <c r="K8" s="20"/>
      <c r="L8" s="20"/>
      <c r="M8" s="20"/>
      <c r="N8" s="20"/>
      <c r="O8" s="20"/>
      <c r="P8" s="21"/>
      <c r="Q8" s="24"/>
    </row>
    <row r="9" spans="1:255" s="25" customFormat="1" ht="14.25" customHeight="1" x14ac:dyDescent="0.25">
      <c r="B9" s="359" t="s">
        <v>44</v>
      </c>
      <c r="C9" s="360"/>
      <c r="D9" s="360"/>
      <c r="E9" s="360"/>
      <c r="F9" s="360"/>
      <c r="G9" s="360"/>
      <c r="H9" s="360"/>
      <c r="I9" s="26" t="s">
        <v>39</v>
      </c>
      <c r="J9" s="21"/>
      <c r="K9" s="32" t="s">
        <v>37</v>
      </c>
      <c r="L9" s="33" t="s">
        <v>38</v>
      </c>
      <c r="M9" s="21"/>
      <c r="P9" s="21"/>
      <c r="Q9" s="24"/>
    </row>
    <row r="10" spans="1:255" ht="6.75" customHeight="1" x14ac:dyDescent="0.25">
      <c r="B10" s="19"/>
      <c r="C10" s="17"/>
      <c r="D10" s="17"/>
      <c r="E10" s="17"/>
      <c r="F10" s="17"/>
      <c r="G10" s="20"/>
      <c r="H10" s="20"/>
      <c r="I10" s="20"/>
      <c r="J10" s="20"/>
      <c r="K10" s="20"/>
      <c r="L10" s="20"/>
      <c r="M10" s="20"/>
      <c r="N10" s="20"/>
      <c r="O10" s="20"/>
      <c r="P10" s="21"/>
      <c r="Q10" s="24"/>
    </row>
    <row r="11" spans="1:255" ht="15" x14ac:dyDescent="0.25">
      <c r="B11" s="27"/>
      <c r="C11" s="28" t="s">
        <v>82</v>
      </c>
      <c r="F11" s="2"/>
      <c r="G11" s="25" t="s">
        <v>137</v>
      </c>
      <c r="H11" s="30"/>
      <c r="I11" s="31"/>
      <c r="J11" s="31"/>
      <c r="K11" s="2"/>
      <c r="L11" s="9" t="s">
        <v>84</v>
      </c>
      <c r="M11" s="30"/>
      <c r="N11" s="29"/>
      <c r="O11" s="29"/>
      <c r="P11" s="29"/>
      <c r="Q11" s="24"/>
      <c r="S11" s="73">
        <f>IF(AND(F11="",K11=""),0,1)</f>
        <v>0</v>
      </c>
    </row>
    <row r="12" spans="1:255" x14ac:dyDescent="0.25">
      <c r="B12" s="19"/>
      <c r="C12" s="17"/>
      <c r="D12" s="17"/>
      <c r="E12" s="17"/>
      <c r="F12" s="17"/>
      <c r="G12" s="20"/>
      <c r="H12" s="20"/>
      <c r="I12" s="20"/>
      <c r="J12" s="20"/>
      <c r="K12" s="20"/>
      <c r="L12" s="33" t="s">
        <v>85</v>
      </c>
      <c r="M12" s="20"/>
      <c r="N12" s="20"/>
      <c r="O12" s="20"/>
      <c r="P12" s="21"/>
      <c r="Q12" s="24"/>
    </row>
    <row r="13" spans="1:255" ht="14.25" x14ac:dyDescent="0.25">
      <c r="B13" s="19"/>
      <c r="C13" s="17"/>
      <c r="D13" s="17"/>
      <c r="E13" s="17"/>
      <c r="F13" s="2"/>
      <c r="G13" s="262" t="s">
        <v>193</v>
      </c>
      <c r="H13" s="20"/>
      <c r="I13" s="20"/>
      <c r="J13" s="20"/>
      <c r="K13" s="109"/>
      <c r="L13" s="33"/>
      <c r="N13" s="20"/>
      <c r="O13" s="20"/>
      <c r="P13" s="21"/>
      <c r="Q13" s="24"/>
    </row>
    <row r="14" spans="1:255" x14ac:dyDescent="0.25">
      <c r="B14" s="19"/>
      <c r="C14" s="17"/>
      <c r="D14" s="17"/>
      <c r="E14" s="17"/>
      <c r="F14" s="17"/>
      <c r="G14" s="20"/>
      <c r="H14" s="20"/>
      <c r="I14" s="20"/>
      <c r="J14" s="20"/>
      <c r="K14" s="20"/>
      <c r="L14" s="33"/>
      <c r="M14" s="20"/>
      <c r="N14" s="20"/>
      <c r="O14" s="20"/>
      <c r="P14" s="21"/>
      <c r="Q14" s="24"/>
    </row>
    <row r="15" spans="1:255" ht="17.25" x14ac:dyDescent="0.25">
      <c r="B15" s="27" t="s">
        <v>18</v>
      </c>
      <c r="C15" s="28" t="s">
        <v>154</v>
      </c>
      <c r="D15" s="29"/>
      <c r="E15" s="29"/>
      <c r="F15" s="29"/>
      <c r="G15" s="29"/>
      <c r="H15" s="30"/>
      <c r="J15" s="31"/>
      <c r="M15" s="30"/>
      <c r="N15" s="29"/>
      <c r="O15" s="29"/>
      <c r="P15" s="29"/>
      <c r="Q15" s="24"/>
    </row>
    <row r="16" spans="1:255" ht="15" x14ac:dyDescent="0.25">
      <c r="B16" s="27"/>
      <c r="C16" s="102" t="s">
        <v>49</v>
      </c>
      <c r="D16" s="102"/>
      <c r="E16" s="102"/>
      <c r="F16" s="102"/>
      <c r="G16" s="102"/>
      <c r="H16" s="102"/>
      <c r="I16" s="34"/>
      <c r="J16" s="34"/>
      <c r="K16" s="35"/>
      <c r="L16" s="357"/>
      <c r="M16" s="357"/>
      <c r="N16" s="358"/>
      <c r="O16" s="358"/>
      <c r="P16" s="29"/>
      <c r="Q16" s="24"/>
    </row>
    <row r="17" spans="2:28" ht="14.25" x14ac:dyDescent="0.25">
      <c r="B17" s="36"/>
      <c r="C17" s="324" t="s">
        <v>155</v>
      </c>
      <c r="D17" s="355"/>
      <c r="E17" s="355"/>
      <c r="F17" s="355"/>
      <c r="G17" s="355"/>
      <c r="H17" s="355"/>
      <c r="I17" s="355"/>
      <c r="J17" s="355"/>
      <c r="K17" s="37"/>
      <c r="L17" s="250"/>
      <c r="M17" s="174"/>
      <c r="N17" s="175">
        <f>SUM(I23:I25)</f>
        <v>0</v>
      </c>
      <c r="O17" s="38" t="s">
        <v>40</v>
      </c>
      <c r="P17" s="29"/>
      <c r="Q17" s="24"/>
    </row>
    <row r="18" spans="2:28" x14ac:dyDescent="0.25">
      <c r="B18" s="36"/>
      <c r="C18" s="180"/>
      <c r="D18" s="180"/>
      <c r="E18" s="180"/>
      <c r="F18" s="180"/>
      <c r="G18" s="180"/>
      <c r="H18" s="180"/>
      <c r="I18" s="180"/>
      <c r="J18" s="180"/>
      <c r="K18" s="37"/>
      <c r="L18" s="250"/>
      <c r="M18" s="178"/>
      <c r="N18" s="178"/>
      <c r="O18" s="178"/>
      <c r="P18" s="29"/>
      <c r="Q18" s="24"/>
    </row>
    <row r="19" spans="2:28" ht="15" x14ac:dyDescent="0.25">
      <c r="B19" s="27" t="s">
        <v>19</v>
      </c>
      <c r="C19" s="28" t="s">
        <v>156</v>
      </c>
      <c r="D19" s="180"/>
      <c r="E19" s="180"/>
      <c r="F19" s="180"/>
      <c r="G19" s="180"/>
      <c r="H19" s="180"/>
      <c r="I19" s="180"/>
      <c r="J19" s="180"/>
      <c r="K19" s="37"/>
      <c r="L19" s="250"/>
      <c r="M19" s="178"/>
      <c r="N19" s="178"/>
      <c r="O19" s="178"/>
      <c r="P19" s="29"/>
      <c r="Q19" s="24"/>
    </row>
    <row r="20" spans="2:28" ht="8.85" customHeight="1" x14ac:dyDescent="0.25">
      <c r="B20" s="36"/>
      <c r="C20" s="29"/>
      <c r="D20" s="29"/>
      <c r="E20" s="29"/>
      <c r="F20" s="29"/>
      <c r="G20" s="21"/>
      <c r="H20" s="30"/>
      <c r="I20" s="18"/>
      <c r="J20" s="18"/>
      <c r="K20" s="29"/>
      <c r="L20" s="29"/>
      <c r="M20" s="30"/>
      <c r="N20" s="29"/>
      <c r="O20" s="29"/>
      <c r="P20" s="29"/>
      <c r="Q20" s="24"/>
    </row>
    <row r="21" spans="2:28" ht="14.45" customHeight="1" x14ac:dyDescent="0.25">
      <c r="B21" s="36"/>
      <c r="C21" s="325" t="s">
        <v>51</v>
      </c>
      <c r="D21" s="325"/>
      <c r="E21" s="325"/>
      <c r="F21" s="103"/>
      <c r="G21" s="326" t="s">
        <v>170</v>
      </c>
      <c r="H21" s="327"/>
      <c r="I21" s="327"/>
      <c r="J21" s="328"/>
      <c r="K21" s="29"/>
      <c r="L21" s="354"/>
      <c r="M21" s="354"/>
      <c r="N21" s="354"/>
      <c r="O21" s="354"/>
      <c r="P21" s="29"/>
      <c r="Q21" s="24"/>
    </row>
    <row r="22" spans="2:28" ht="14.45" customHeight="1" x14ac:dyDescent="0.25">
      <c r="B22" s="36"/>
      <c r="C22" s="325" t="s">
        <v>52</v>
      </c>
      <c r="D22" s="325"/>
      <c r="E22" s="325"/>
      <c r="F22" s="103"/>
      <c r="G22" s="349" t="s">
        <v>50</v>
      </c>
      <c r="H22" s="350"/>
      <c r="I22" s="39"/>
      <c r="J22" s="40"/>
      <c r="K22" s="29"/>
      <c r="L22" s="333" t="s">
        <v>179</v>
      </c>
      <c r="M22" s="334"/>
      <c r="N22" s="177"/>
      <c r="O22" s="177"/>
      <c r="P22" s="29"/>
      <c r="Q22" s="24"/>
    </row>
    <row r="23" spans="2:28" ht="14.45" customHeight="1" x14ac:dyDescent="0.25">
      <c r="B23" s="36"/>
      <c r="C23" s="102" t="s">
        <v>0</v>
      </c>
      <c r="D23" s="348" t="s">
        <v>1</v>
      </c>
      <c r="E23" s="348"/>
      <c r="F23" s="102"/>
      <c r="G23" s="41">
        <v>0.8</v>
      </c>
      <c r="H23" s="63" t="s">
        <v>40</v>
      </c>
      <c r="I23" s="176">
        <f>'Detail Schweine Premium G2.2'!H53</f>
        <v>0</v>
      </c>
      <c r="J23" s="42" t="s">
        <v>40</v>
      </c>
      <c r="K23" s="29"/>
      <c r="L23" s="201">
        <f>'Detail Schweine Premium G2.2'!I53</f>
        <v>0</v>
      </c>
      <c r="M23" s="42" t="s">
        <v>4</v>
      </c>
      <c r="N23" s="258"/>
      <c r="O23" s="178"/>
      <c r="P23" s="29"/>
      <c r="Q23" s="24"/>
      <c r="S23" s="68">
        <f>IF(SUM(I23,N23,I35,N35)&gt;0,1,0)</f>
        <v>0</v>
      </c>
    </row>
    <row r="24" spans="2:28" ht="14.45" customHeight="1" x14ac:dyDescent="0.25">
      <c r="B24" s="36"/>
      <c r="C24" s="102" t="s">
        <v>0</v>
      </c>
      <c r="D24" s="102" t="s">
        <v>2</v>
      </c>
      <c r="E24" s="102"/>
      <c r="F24" s="61"/>
      <c r="G24" s="41">
        <v>1.5</v>
      </c>
      <c r="H24" s="63" t="s">
        <v>40</v>
      </c>
      <c r="I24" s="176">
        <f>IF('Detail Schweine Premium G2.2'!A58=1,'Detail Schweine Premium G2.2'!H108,0)</f>
        <v>0</v>
      </c>
      <c r="J24" s="42" t="s">
        <v>40</v>
      </c>
      <c r="K24" s="29"/>
      <c r="L24" s="202">
        <f>IF('Detail Schweine Premium G2.2'!A58=1,'Detail Schweine Premium G2.2'!I108,"-")</f>
        <v>0</v>
      </c>
      <c r="M24" s="42" t="s">
        <v>4</v>
      </c>
      <c r="N24" s="258"/>
      <c r="O24" s="178"/>
      <c r="P24" s="29"/>
      <c r="Q24" s="24"/>
      <c r="S24" s="68">
        <f>IF(SUM(I23:I25,I35:I37,N23:N25,N35:N37)&gt;0,1,0)</f>
        <v>0</v>
      </c>
      <c r="AB24" s="25"/>
    </row>
    <row r="25" spans="2:28" ht="14.45" customHeight="1" x14ac:dyDescent="0.25">
      <c r="B25" s="36"/>
      <c r="C25" s="102" t="s">
        <v>0</v>
      </c>
      <c r="D25" s="348" t="s">
        <v>3</v>
      </c>
      <c r="E25" s="348"/>
      <c r="F25" s="102"/>
      <c r="G25" s="41">
        <v>2.2999999999999998</v>
      </c>
      <c r="H25" s="63" t="s">
        <v>40</v>
      </c>
      <c r="I25" s="176">
        <f>IF('Detail Schweine Premium G2.2'!A58=2,'Detail Schweine Premium G2.2'!H108,0)</f>
        <v>0</v>
      </c>
      <c r="J25" s="42" t="s">
        <v>40</v>
      </c>
      <c r="K25" s="29"/>
      <c r="L25" s="203" t="str">
        <f>IF('Detail Schweine Premium G2.2'!A58=2,'Detail Schweine Premium G2.2'!I108,"-")</f>
        <v>-</v>
      </c>
      <c r="M25" s="42" t="s">
        <v>4</v>
      </c>
      <c r="N25" s="258"/>
      <c r="O25" s="178"/>
      <c r="P25" s="29"/>
      <c r="Q25" s="24"/>
      <c r="T25" s="9" t="s">
        <v>115</v>
      </c>
      <c r="AA25" s="9" t="s">
        <v>115</v>
      </c>
      <c r="AB25" s="25"/>
    </row>
    <row r="26" spans="2:28" ht="14.45" customHeight="1" x14ac:dyDescent="0.25">
      <c r="B26" s="36"/>
      <c r="C26" s="179"/>
      <c r="D26" s="179"/>
      <c r="E26" s="179"/>
      <c r="F26" s="179"/>
      <c r="G26" s="178"/>
      <c r="H26" s="178"/>
      <c r="I26" s="178"/>
      <c r="J26" s="178"/>
      <c r="K26" s="29"/>
      <c r="L26" s="178"/>
      <c r="M26" s="178"/>
      <c r="N26" s="178"/>
      <c r="O26" s="178"/>
      <c r="P26" s="29"/>
      <c r="Q26" s="24"/>
      <c r="AB26" s="25"/>
    </row>
    <row r="27" spans="2:28" ht="14.45" customHeight="1" x14ac:dyDescent="0.25">
      <c r="B27" s="36"/>
      <c r="C27" s="325" t="s">
        <v>51</v>
      </c>
      <c r="D27" s="325"/>
      <c r="E27" s="325"/>
      <c r="F27" s="181"/>
      <c r="G27" s="326" t="s">
        <v>177</v>
      </c>
      <c r="H27" s="327"/>
      <c r="I27" s="327"/>
      <c r="J27" s="328"/>
      <c r="K27" s="29"/>
      <c r="L27" s="178"/>
      <c r="M27" s="178"/>
      <c r="N27" s="178"/>
      <c r="O27" s="178"/>
      <c r="P27" s="29"/>
      <c r="Q27" s="24"/>
      <c r="AB27" s="25"/>
    </row>
    <row r="28" spans="2:28" ht="14.45" customHeight="1" x14ac:dyDescent="0.25">
      <c r="B28" s="36"/>
      <c r="C28" s="325" t="s">
        <v>52</v>
      </c>
      <c r="D28" s="325"/>
      <c r="E28" s="325"/>
      <c r="F28" s="181"/>
      <c r="G28" s="349" t="s">
        <v>50</v>
      </c>
      <c r="H28" s="350"/>
      <c r="I28" s="39"/>
      <c r="J28" s="40"/>
      <c r="K28" s="29"/>
      <c r="L28" s="333" t="s">
        <v>179</v>
      </c>
      <c r="M28" s="334"/>
      <c r="N28" s="178"/>
      <c r="O28" s="178"/>
      <c r="P28" s="29"/>
      <c r="Q28" s="24"/>
      <c r="AB28" s="25"/>
    </row>
    <row r="29" spans="2:28" ht="14.45" customHeight="1" x14ac:dyDescent="0.25">
      <c r="B29" s="36"/>
      <c r="C29" s="179" t="s">
        <v>0</v>
      </c>
      <c r="D29" s="348" t="s">
        <v>1</v>
      </c>
      <c r="E29" s="348"/>
      <c r="F29" s="179"/>
      <c r="G29" s="41">
        <v>0.25</v>
      </c>
      <c r="H29" s="42" t="s">
        <v>40</v>
      </c>
      <c r="I29" s="176">
        <f>'Detail Schweine Premium G2.2'!S53</f>
        <v>0</v>
      </c>
      <c r="J29" s="42" t="s">
        <v>40</v>
      </c>
      <c r="K29" s="29"/>
      <c r="L29" s="201">
        <f>'Detail Schweine Premium G2.2'!T53</f>
        <v>0</v>
      </c>
      <c r="M29" s="42" t="s">
        <v>4</v>
      </c>
      <c r="N29" s="178"/>
      <c r="O29" s="178"/>
      <c r="P29" s="29"/>
      <c r="Q29" s="24"/>
      <c r="AB29" s="25"/>
    </row>
    <row r="30" spans="2:28" ht="14.45" customHeight="1" x14ac:dyDescent="0.25">
      <c r="B30" s="36"/>
      <c r="C30" s="179" t="s">
        <v>0</v>
      </c>
      <c r="D30" s="179" t="s">
        <v>2</v>
      </c>
      <c r="E30" s="179"/>
      <c r="F30" s="61"/>
      <c r="G30" s="41">
        <v>0.6</v>
      </c>
      <c r="H30" s="42" t="s">
        <v>40</v>
      </c>
      <c r="I30" s="176">
        <f>IF('Detail Schweine Premium G2.2'!A58=1,'Detail Schweine Premium G2.2'!S108,0)</f>
        <v>0</v>
      </c>
      <c r="J30" s="42" t="s">
        <v>40</v>
      </c>
      <c r="K30" s="29"/>
      <c r="L30" s="202">
        <f>IF('Detail Schweine Premium G2.2'!A58=1,'Detail Schweine Premium G2.2'!T108,"-")</f>
        <v>0</v>
      </c>
      <c r="M30" s="42" t="s">
        <v>4</v>
      </c>
      <c r="N30" s="178"/>
      <c r="O30" s="178"/>
      <c r="P30" s="29"/>
      <c r="Q30" s="24"/>
      <c r="AB30" s="25"/>
    </row>
    <row r="31" spans="2:28" ht="14.45" customHeight="1" x14ac:dyDescent="0.25">
      <c r="B31" s="36"/>
      <c r="C31" s="179" t="s">
        <v>0</v>
      </c>
      <c r="D31" s="348" t="s">
        <v>3</v>
      </c>
      <c r="E31" s="348"/>
      <c r="F31" s="179"/>
      <c r="G31" s="41">
        <v>0.9</v>
      </c>
      <c r="H31" s="42" t="s">
        <v>40</v>
      </c>
      <c r="I31" s="176">
        <f>IF('Detail Schweine Premium G2.2'!A58=2,'Detail Schweine Premium G2.2'!S108,0)</f>
        <v>0</v>
      </c>
      <c r="J31" s="42" t="s">
        <v>40</v>
      </c>
      <c r="K31" s="29"/>
      <c r="L31" s="203" t="str">
        <f>IF('Detail Schweine Premium G2.2'!A58=2,'Detail Schweine Premium G2.2'!T108,"-")</f>
        <v>-</v>
      </c>
      <c r="M31" s="42" t="s">
        <v>4</v>
      </c>
      <c r="N31" s="178"/>
      <c r="O31" s="178"/>
      <c r="P31" s="29"/>
      <c r="Q31" s="24"/>
      <c r="AB31" s="25"/>
    </row>
    <row r="32" spans="2:28" ht="14.45" customHeight="1" x14ac:dyDescent="0.25">
      <c r="B32" s="36"/>
      <c r="C32" s="179"/>
      <c r="D32" s="179"/>
      <c r="E32" s="179"/>
      <c r="F32" s="179"/>
      <c r="G32" s="178"/>
      <c r="H32" s="178"/>
      <c r="I32" s="178"/>
      <c r="J32" s="178"/>
      <c r="K32" s="29"/>
      <c r="L32" s="178"/>
      <c r="M32" s="178"/>
      <c r="N32" s="178"/>
      <c r="O32" s="178"/>
      <c r="P32" s="29"/>
      <c r="Q32" s="24"/>
      <c r="AB32" s="25"/>
    </row>
    <row r="33" spans="2:28" ht="14.45" customHeight="1" x14ac:dyDescent="0.25">
      <c r="B33" s="36"/>
      <c r="C33" s="325" t="s">
        <v>51</v>
      </c>
      <c r="D33" s="325"/>
      <c r="E33" s="325"/>
      <c r="F33" s="103"/>
      <c r="G33" s="351" t="s">
        <v>53</v>
      </c>
      <c r="H33" s="352"/>
      <c r="I33" s="352"/>
      <c r="J33" s="353"/>
      <c r="K33" s="29"/>
      <c r="L33" s="354"/>
      <c r="M33" s="354"/>
      <c r="N33" s="354"/>
      <c r="O33" s="354"/>
      <c r="P33" s="29"/>
      <c r="Q33" s="24"/>
      <c r="AB33" s="25"/>
    </row>
    <row r="34" spans="2:28" ht="14.45" customHeight="1" x14ac:dyDescent="0.25">
      <c r="B34" s="36"/>
      <c r="C34" s="325" t="s">
        <v>52</v>
      </c>
      <c r="D34" s="325"/>
      <c r="E34" s="325"/>
      <c r="F34" s="103"/>
      <c r="G34" s="349" t="s">
        <v>50</v>
      </c>
      <c r="H34" s="350"/>
      <c r="I34" s="39"/>
      <c r="J34" s="40"/>
      <c r="K34" s="29"/>
      <c r="L34" s="333" t="s">
        <v>179</v>
      </c>
      <c r="M34" s="334"/>
      <c r="N34" s="177"/>
      <c r="O34" s="177"/>
      <c r="P34" s="29"/>
      <c r="Q34" s="24"/>
      <c r="AB34" s="25"/>
    </row>
    <row r="35" spans="2:28" ht="14.45" customHeight="1" x14ac:dyDescent="0.25">
      <c r="B35" s="36"/>
      <c r="C35" s="102" t="s">
        <v>0</v>
      </c>
      <c r="D35" s="348" t="s">
        <v>1</v>
      </c>
      <c r="E35" s="348"/>
      <c r="F35" s="102"/>
      <c r="G35" s="43">
        <v>0.5</v>
      </c>
      <c r="H35" s="42" t="s">
        <v>40</v>
      </c>
      <c r="I35" s="176">
        <f>'Detail Schweine Premium G2.2'!AD53</f>
        <v>0</v>
      </c>
      <c r="J35" s="42" t="s">
        <v>40</v>
      </c>
      <c r="K35" s="29"/>
      <c r="L35" s="201">
        <f>'Detail Schweine Premium G2.2'!AE53</f>
        <v>0</v>
      </c>
      <c r="M35" s="42" t="s">
        <v>4</v>
      </c>
      <c r="N35" s="178"/>
      <c r="O35" s="178"/>
      <c r="P35" s="29"/>
      <c r="Q35" s="24"/>
      <c r="AB35" s="25"/>
    </row>
    <row r="36" spans="2:28" ht="14.45" customHeight="1" x14ac:dyDescent="0.25">
      <c r="B36" s="36"/>
      <c r="C36" s="102" t="s">
        <v>0</v>
      </c>
      <c r="D36" s="102" t="s">
        <v>2</v>
      </c>
      <c r="E36" s="29"/>
      <c r="F36" s="62"/>
      <c r="G36" s="43">
        <v>1</v>
      </c>
      <c r="H36" s="42" t="s">
        <v>40</v>
      </c>
      <c r="I36" s="176">
        <f>IF('Detail Schweine Premium G2.2'!A58=1,'Detail Schweine Premium G2.2'!AD108,0)</f>
        <v>0</v>
      </c>
      <c r="J36" s="42" t="s">
        <v>40</v>
      </c>
      <c r="K36" s="29"/>
      <c r="L36" s="202">
        <f>IF('Detail Schweine Premium G2.2'!A58=1,'Detail Schweine Premium G2.2'!AE108,"-")</f>
        <v>0</v>
      </c>
      <c r="M36" s="42" t="s">
        <v>4</v>
      </c>
      <c r="N36" s="178"/>
      <c r="O36" s="178"/>
      <c r="P36" s="29"/>
      <c r="Q36" s="24"/>
      <c r="AB36" s="25"/>
    </row>
    <row r="37" spans="2:28" ht="14.45" customHeight="1" x14ac:dyDescent="0.25">
      <c r="B37" s="36"/>
      <c r="C37" s="102" t="s">
        <v>0</v>
      </c>
      <c r="D37" s="348" t="s">
        <v>3</v>
      </c>
      <c r="E37" s="348"/>
      <c r="F37" s="102"/>
      <c r="G37" s="43">
        <v>1.5</v>
      </c>
      <c r="H37" s="42" t="s">
        <v>40</v>
      </c>
      <c r="I37" s="176">
        <f>IF('Detail Schweine Premium G2.2'!A58=2,'Detail Schweine Premium G2.2'!AD108,0)</f>
        <v>0</v>
      </c>
      <c r="J37" s="42" t="s">
        <v>40</v>
      </c>
      <c r="K37" s="29"/>
      <c r="L37" s="203" t="str">
        <f>IF('Detail Schweine Premium G2.2'!A58=2,'Detail Schweine Premium G2.2'!AE108,"-")</f>
        <v>-</v>
      </c>
      <c r="M37" s="42" t="s">
        <v>4</v>
      </c>
      <c r="N37" s="178"/>
      <c r="O37" s="178"/>
      <c r="P37" s="29"/>
      <c r="Q37" s="24"/>
      <c r="T37" s="9" t="s">
        <v>115</v>
      </c>
      <c r="AA37" s="9" t="s">
        <v>115</v>
      </c>
      <c r="AB37" s="25"/>
    </row>
    <row r="38" spans="2:28" ht="14.45" customHeight="1" x14ac:dyDescent="0.25">
      <c r="B38" s="36"/>
      <c r="C38" s="179"/>
      <c r="D38" s="179"/>
      <c r="E38" s="179"/>
      <c r="F38" s="179"/>
      <c r="G38" s="178"/>
      <c r="H38" s="178"/>
      <c r="I38" s="178"/>
      <c r="J38" s="178"/>
      <c r="K38" s="29"/>
      <c r="L38" s="178"/>
      <c r="M38" s="178"/>
      <c r="N38" s="178"/>
      <c r="O38" s="178"/>
      <c r="P38" s="29"/>
      <c r="Q38" s="24"/>
      <c r="AB38" s="25"/>
    </row>
    <row r="39" spans="2:28" ht="14.45" customHeight="1" x14ac:dyDescent="0.25">
      <c r="B39" s="36"/>
      <c r="C39" s="325" t="s">
        <v>51</v>
      </c>
      <c r="D39" s="325"/>
      <c r="E39" s="325"/>
      <c r="F39" s="181"/>
      <c r="G39" s="326" t="s">
        <v>153</v>
      </c>
      <c r="H39" s="327"/>
      <c r="I39" s="327"/>
      <c r="J39" s="328"/>
      <c r="K39" s="29"/>
      <c r="L39" s="178"/>
      <c r="M39" s="178"/>
      <c r="N39" s="178"/>
      <c r="O39" s="178"/>
      <c r="P39" s="29"/>
      <c r="Q39" s="24"/>
      <c r="AB39" s="25"/>
    </row>
    <row r="40" spans="2:28" ht="14.45" customHeight="1" x14ac:dyDescent="0.25">
      <c r="B40" s="36"/>
      <c r="C40" s="325" t="s">
        <v>52</v>
      </c>
      <c r="D40" s="325"/>
      <c r="E40" s="325"/>
      <c r="F40" s="181"/>
      <c r="G40" s="349" t="s">
        <v>50</v>
      </c>
      <c r="H40" s="350"/>
      <c r="I40" s="39"/>
      <c r="J40" s="40"/>
      <c r="K40" s="29"/>
      <c r="L40" s="333" t="s">
        <v>179</v>
      </c>
      <c r="M40" s="334"/>
      <c r="N40" s="178"/>
      <c r="O40" s="178"/>
      <c r="P40" s="29"/>
      <c r="Q40" s="24"/>
      <c r="AB40" s="25"/>
    </row>
    <row r="41" spans="2:28" ht="14.45" customHeight="1" x14ac:dyDescent="0.25">
      <c r="B41" s="36"/>
      <c r="C41" s="179" t="s">
        <v>0</v>
      </c>
      <c r="D41" s="348" t="s">
        <v>1</v>
      </c>
      <c r="E41" s="348"/>
      <c r="F41" s="179"/>
      <c r="G41" s="41">
        <v>0.3</v>
      </c>
      <c r="H41" s="42" t="s">
        <v>40</v>
      </c>
      <c r="I41" s="176">
        <f>'Detail Schweine Premium G2.2'!AO53</f>
        <v>0</v>
      </c>
      <c r="J41" s="42" t="s">
        <v>40</v>
      </c>
      <c r="K41" s="29"/>
      <c r="L41" s="201">
        <f>'Detail Schweine Premium G2.2'!AP53</f>
        <v>0</v>
      </c>
      <c r="M41" s="42" t="s">
        <v>4</v>
      </c>
      <c r="N41" s="178"/>
      <c r="O41" s="178"/>
      <c r="P41" s="29"/>
      <c r="Q41" s="24"/>
      <c r="AB41" s="25"/>
    </row>
    <row r="42" spans="2:28" ht="14.45" customHeight="1" x14ac:dyDescent="0.25">
      <c r="B42" s="36"/>
      <c r="C42" s="179" t="s">
        <v>0</v>
      </c>
      <c r="D42" s="179" t="s">
        <v>2</v>
      </c>
      <c r="E42" s="29"/>
      <c r="F42" s="62"/>
      <c r="G42" s="41">
        <v>0.5</v>
      </c>
      <c r="H42" s="42" t="s">
        <v>40</v>
      </c>
      <c r="I42" s="176">
        <f>IF('Detail Schweine Premium G2.2'!A58=1,'Detail Schweine Premium G2.2'!AO108,0)</f>
        <v>0</v>
      </c>
      <c r="J42" s="42" t="s">
        <v>40</v>
      </c>
      <c r="K42" s="29"/>
      <c r="L42" s="202">
        <f>IF('Detail Schweine Premium G2.2'!A58=1,'Detail Schweine Premium G2.2'!AP108,"-")</f>
        <v>0</v>
      </c>
      <c r="M42" s="42" t="s">
        <v>4</v>
      </c>
      <c r="N42" s="178"/>
      <c r="O42" s="178"/>
      <c r="P42" s="29"/>
      <c r="Q42" s="24"/>
      <c r="AB42" s="25"/>
    </row>
    <row r="43" spans="2:28" ht="14.45" customHeight="1" x14ac:dyDescent="0.25">
      <c r="B43" s="36"/>
      <c r="C43" s="179" t="s">
        <v>0</v>
      </c>
      <c r="D43" s="348" t="s">
        <v>3</v>
      </c>
      <c r="E43" s="348"/>
      <c r="F43" s="179"/>
      <c r="G43" s="41">
        <v>0.8</v>
      </c>
      <c r="H43" s="42" t="s">
        <v>40</v>
      </c>
      <c r="I43" s="176">
        <f>IF('Detail Schweine Premium G2.2'!A58=2,'Detail Schweine Premium G2.2'!AO108,0)</f>
        <v>0</v>
      </c>
      <c r="J43" s="42" t="s">
        <v>40</v>
      </c>
      <c r="K43" s="29"/>
      <c r="L43" s="203" t="str">
        <f>IF('Detail Schweine Premium G2.2'!A58=2,'Detail Schweine Premium G2.2'!AP108,"-")</f>
        <v>-</v>
      </c>
      <c r="M43" s="42" t="s">
        <v>4</v>
      </c>
      <c r="N43" s="29"/>
      <c r="O43" s="29"/>
      <c r="P43" s="29"/>
      <c r="Q43" s="24"/>
    </row>
    <row r="44" spans="2:28" ht="14.45" customHeight="1" x14ac:dyDescent="0.25">
      <c r="B44" s="36"/>
      <c r="C44" s="29"/>
      <c r="D44" s="29"/>
      <c r="E44" s="29"/>
      <c r="F44" s="29"/>
      <c r="G44" s="21"/>
      <c r="H44" s="30"/>
      <c r="I44" s="18"/>
      <c r="J44" s="18"/>
      <c r="K44" s="29"/>
      <c r="L44" s="29"/>
      <c r="M44" s="30"/>
      <c r="N44" s="29"/>
      <c r="O44" s="29"/>
      <c r="P44" s="29"/>
      <c r="Q44" s="24"/>
    </row>
    <row r="45" spans="2:28" ht="15" x14ac:dyDescent="0.25">
      <c r="B45" s="44" t="s">
        <v>20</v>
      </c>
      <c r="C45" s="28" t="s">
        <v>5</v>
      </c>
      <c r="D45" s="17"/>
      <c r="E45" s="17"/>
      <c r="F45" s="17"/>
      <c r="G45" s="29"/>
      <c r="H45" s="30"/>
      <c r="I45" s="29"/>
      <c r="J45" s="29"/>
      <c r="K45" s="29"/>
      <c r="L45" s="29"/>
      <c r="M45" s="30"/>
      <c r="N45" s="29"/>
      <c r="O45" s="29"/>
      <c r="P45" s="29"/>
      <c r="Q45" s="24"/>
      <c r="S45" s="29"/>
    </row>
    <row r="46" spans="2:28" ht="14.45" customHeight="1" x14ac:dyDescent="0.25">
      <c r="B46" s="36"/>
      <c r="C46" s="260" t="s">
        <v>180</v>
      </c>
      <c r="D46" s="29"/>
      <c r="E46" s="29"/>
      <c r="F46" s="29"/>
      <c r="G46" s="29"/>
      <c r="H46" s="9"/>
      <c r="I46" s="29"/>
      <c r="J46" s="29"/>
      <c r="K46" s="29"/>
      <c r="M46" s="29"/>
      <c r="N46" s="213">
        <f>'Detail Schweine Premium G2.2'!AW53</f>
        <v>0</v>
      </c>
      <c r="O46" s="38" t="s">
        <v>4</v>
      </c>
      <c r="P46" s="29"/>
      <c r="Q46" s="24"/>
      <c r="S46" s="64"/>
    </row>
    <row r="47" spans="2:28" ht="14.45" customHeight="1" x14ac:dyDescent="0.25">
      <c r="B47" s="36"/>
      <c r="C47" s="260" t="s">
        <v>181</v>
      </c>
      <c r="D47" s="29"/>
      <c r="E47" s="29"/>
      <c r="F47" s="29"/>
      <c r="G47" s="29"/>
      <c r="H47" s="9"/>
      <c r="I47" s="29"/>
      <c r="J47" s="29"/>
      <c r="K47" s="29"/>
      <c r="L47" s="29"/>
      <c r="M47" s="29"/>
      <c r="N47" s="213">
        <f>'Detail Schweine Premium G2.2'!AW108</f>
        <v>0</v>
      </c>
      <c r="O47" s="38" t="s">
        <v>4</v>
      </c>
      <c r="P47" s="29"/>
      <c r="Q47" s="24"/>
    </row>
    <row r="48" spans="2:28" ht="14.45" customHeight="1" x14ac:dyDescent="0.25">
      <c r="B48" s="36"/>
      <c r="C48" s="204" t="s">
        <v>157</v>
      </c>
      <c r="D48" s="29"/>
      <c r="E48" s="29"/>
      <c r="F48" s="29"/>
      <c r="G48" s="29"/>
      <c r="H48" s="9"/>
      <c r="I48" s="29"/>
      <c r="J48" s="29"/>
      <c r="K48" s="29"/>
      <c r="L48" s="29"/>
      <c r="M48" s="29"/>
      <c r="N48" s="213">
        <f>SUM(N46+N47)</f>
        <v>0</v>
      </c>
      <c r="O48" s="38"/>
      <c r="P48" s="29"/>
      <c r="Q48" s="24"/>
    </row>
    <row r="49" spans="2:21" ht="14.45" customHeight="1" x14ac:dyDescent="0.25">
      <c r="B49" s="36"/>
      <c r="C49" s="259" t="s">
        <v>187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67">
        <v>5</v>
      </c>
      <c r="O49" s="38" t="s">
        <v>6</v>
      </c>
      <c r="P49" s="29"/>
      <c r="Q49" s="24"/>
      <c r="S49" s="73">
        <f>IF(F11="X",4,5)</f>
        <v>5</v>
      </c>
    </row>
    <row r="50" spans="2:21" ht="14.45" customHeight="1" x14ac:dyDescent="0.25">
      <c r="B50" s="36"/>
      <c r="C50" s="45" t="s">
        <v>7</v>
      </c>
      <c r="D50" s="29"/>
      <c r="E50" s="29"/>
      <c r="F50" s="29"/>
      <c r="G50" s="21"/>
      <c r="H50" s="29"/>
      <c r="I50" s="29"/>
      <c r="J50" s="29"/>
      <c r="K50" s="29"/>
      <c r="L50" s="29"/>
      <c r="M50" s="29"/>
      <c r="N50" s="213">
        <f>N48*N49</f>
        <v>0</v>
      </c>
      <c r="O50" s="38" t="s">
        <v>4</v>
      </c>
      <c r="P50" s="29"/>
      <c r="Q50" s="24"/>
      <c r="R50" s="9">
        <v>3</v>
      </c>
    </row>
    <row r="51" spans="2:21" ht="15" customHeight="1" x14ac:dyDescent="0.25">
      <c r="B51" s="36"/>
      <c r="C51" s="29"/>
      <c r="D51" s="29"/>
      <c r="E51" s="29"/>
      <c r="F51" s="29"/>
      <c r="G51" s="21"/>
      <c r="H51" s="30"/>
      <c r="I51" s="18"/>
      <c r="J51" s="18"/>
      <c r="K51" s="29"/>
      <c r="L51" s="29"/>
      <c r="M51" s="30"/>
      <c r="N51" s="29"/>
      <c r="O51" s="29"/>
      <c r="P51" s="29"/>
      <c r="Q51" s="24"/>
      <c r="S51" s="132"/>
    </row>
    <row r="52" spans="2:21" ht="15" x14ac:dyDescent="0.25">
      <c r="B52" s="44" t="s">
        <v>21</v>
      </c>
      <c r="C52" s="28" t="s">
        <v>198</v>
      </c>
      <c r="D52" s="29"/>
      <c r="E52" s="29"/>
      <c r="F52" s="29"/>
      <c r="G52" s="29"/>
      <c r="H52" s="30"/>
      <c r="I52" s="29"/>
      <c r="J52" s="29"/>
      <c r="K52" s="29"/>
      <c r="L52" s="29"/>
      <c r="M52" s="29"/>
      <c r="N52" s="261" t="str">
        <f>IF(R52=1,"",VLOOKUP(R52,$T$52:$U$55,2,FALSE))</f>
        <v/>
      </c>
      <c r="O52" s="125"/>
      <c r="P52" s="29"/>
      <c r="Q52" s="24"/>
      <c r="R52" s="1">
        <v>1</v>
      </c>
      <c r="S52" s="132"/>
      <c r="T52" s="126">
        <v>1</v>
      </c>
      <c r="U52" s="127"/>
    </row>
    <row r="53" spans="2:21" ht="15" x14ac:dyDescent="0.25">
      <c r="B53" s="44"/>
      <c r="C53" s="269" t="s">
        <v>197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"/>
      <c r="O53" s="125"/>
      <c r="P53" s="29"/>
      <c r="Q53" s="24"/>
      <c r="R53" s="1"/>
      <c r="S53" s="132"/>
      <c r="T53" s="128"/>
      <c r="U53" s="62"/>
    </row>
    <row r="54" spans="2:21" ht="15" x14ac:dyDescent="0.25">
      <c r="B54" s="44"/>
      <c r="C54" s="269" t="s">
        <v>199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"/>
      <c r="O54" s="125"/>
      <c r="P54" s="29"/>
      <c r="Q54" s="24"/>
      <c r="R54" s="1"/>
      <c r="S54" s="132"/>
      <c r="T54" s="128"/>
      <c r="U54" s="62"/>
    </row>
    <row r="55" spans="2:21" ht="8.85" customHeight="1" x14ac:dyDescent="0.25">
      <c r="B55" s="36"/>
      <c r="C55" s="29"/>
      <c r="D55" s="29"/>
      <c r="E55" s="29"/>
      <c r="F55" s="29"/>
      <c r="G55" s="21"/>
      <c r="H55" s="30"/>
      <c r="I55" s="18"/>
      <c r="J55" s="18"/>
      <c r="K55" s="29"/>
      <c r="L55" s="29"/>
      <c r="M55" s="30"/>
      <c r="N55" s="29"/>
      <c r="O55" s="31"/>
      <c r="P55" s="29"/>
      <c r="Q55" s="24"/>
      <c r="S55" s="132"/>
      <c r="T55" s="128">
        <v>2</v>
      </c>
      <c r="U55" s="62" t="s">
        <v>9</v>
      </c>
    </row>
    <row r="56" spans="2:21" ht="15" customHeight="1" x14ac:dyDescent="0.25">
      <c r="B56" s="44" t="s">
        <v>22</v>
      </c>
      <c r="C56" s="28" t="s">
        <v>11</v>
      </c>
      <c r="D56" s="29"/>
      <c r="E56" s="29"/>
      <c r="F56" s="29"/>
      <c r="G56" s="21"/>
      <c r="H56" s="263"/>
      <c r="I56" s="18"/>
      <c r="J56" s="18"/>
      <c r="K56" s="29"/>
      <c r="L56" s="29"/>
      <c r="M56" s="263"/>
      <c r="N56" s="29"/>
      <c r="O56" s="31"/>
      <c r="P56" s="29"/>
      <c r="Q56" s="24"/>
      <c r="S56" s="132"/>
      <c r="T56" s="29"/>
      <c r="U56" s="29"/>
    </row>
    <row r="57" spans="2:21" ht="15" customHeight="1" x14ac:dyDescent="0.25">
      <c r="B57" s="36"/>
      <c r="C57" s="270" t="s">
        <v>200</v>
      </c>
      <c r="D57" s="29"/>
      <c r="E57" s="29"/>
      <c r="F57" s="29"/>
      <c r="G57" s="21"/>
      <c r="H57" s="263"/>
      <c r="I57" s="18"/>
      <c r="J57" s="18"/>
      <c r="K57" s="29"/>
      <c r="L57" s="29"/>
      <c r="M57" s="263"/>
      <c r="N57" s="3"/>
      <c r="O57" s="31"/>
      <c r="P57" s="29"/>
      <c r="Q57" s="24"/>
      <c r="S57" s="132"/>
      <c r="T57" s="29"/>
      <c r="U57" s="29"/>
    </row>
    <row r="58" spans="2:21" ht="8.85" customHeight="1" x14ac:dyDescent="0.25">
      <c r="B58" s="36"/>
      <c r="C58" s="29"/>
      <c r="D58" s="29"/>
      <c r="E58" s="29"/>
      <c r="F58" s="29"/>
      <c r="G58" s="21"/>
      <c r="H58" s="263"/>
      <c r="I58" s="18"/>
      <c r="J58" s="18"/>
      <c r="K58" s="29"/>
      <c r="L58" s="29"/>
      <c r="M58" s="263"/>
      <c r="N58" s="29"/>
      <c r="O58" s="31"/>
      <c r="P58" s="29"/>
      <c r="Q58" s="24"/>
      <c r="S58" s="132"/>
      <c r="T58" s="29"/>
      <c r="U58" s="29"/>
    </row>
    <row r="59" spans="2:21" ht="15" x14ac:dyDescent="0.25">
      <c r="B59" s="44" t="s">
        <v>23</v>
      </c>
      <c r="C59" s="28" t="s">
        <v>17</v>
      </c>
      <c r="D59" s="29"/>
      <c r="E59" s="29"/>
      <c r="F59" s="29"/>
      <c r="G59" s="29"/>
      <c r="H59" s="29"/>
      <c r="I59" s="29"/>
      <c r="J59" s="29"/>
      <c r="K59" s="29"/>
      <c r="L59" s="29"/>
      <c r="M59" s="30"/>
      <c r="N59" s="30"/>
      <c r="O59" s="125"/>
      <c r="P59" s="29"/>
      <c r="Q59" s="24"/>
    </row>
    <row r="60" spans="2:21" ht="14.45" customHeight="1" x14ac:dyDescent="0.25">
      <c r="B60" s="44"/>
      <c r="C60" s="102" t="s">
        <v>54</v>
      </c>
      <c r="D60" s="29"/>
      <c r="E60" s="29"/>
      <c r="F60" s="29"/>
      <c r="G60" s="29"/>
      <c r="H60" s="29"/>
      <c r="I60" s="29"/>
      <c r="J60" s="29"/>
      <c r="K60" s="29"/>
      <c r="L60" s="29"/>
      <c r="M60" s="30"/>
      <c r="N60" s="3" t="str">
        <f>IF(R60=1,"",VLOOKUP(R60,$T$52:$U$55,2,FALSE))</f>
        <v/>
      </c>
      <c r="O60" s="131"/>
      <c r="P60" s="29"/>
      <c r="Q60" s="24"/>
      <c r="R60" s="1">
        <v>1</v>
      </c>
    </row>
    <row r="61" spans="2:21" ht="14.45" customHeight="1" x14ac:dyDescent="0.25">
      <c r="B61" s="44"/>
      <c r="C61" s="102" t="s">
        <v>34</v>
      </c>
      <c r="D61" s="29"/>
      <c r="E61" s="29"/>
      <c r="F61" s="29"/>
      <c r="G61" s="29"/>
      <c r="H61" s="29"/>
      <c r="I61" s="29"/>
      <c r="J61" s="29"/>
      <c r="K61" s="29"/>
      <c r="L61" s="29"/>
      <c r="M61" s="30"/>
      <c r="N61" s="3" t="str">
        <f>IF(R61=1,"",VLOOKUP(R61,$T$52:$U$55,2,FALSE))</f>
        <v/>
      </c>
      <c r="O61" s="131"/>
      <c r="P61" s="29"/>
      <c r="Q61" s="24"/>
      <c r="R61" s="1">
        <v>1</v>
      </c>
    </row>
    <row r="62" spans="2:21" ht="8.85" customHeight="1" x14ac:dyDescent="0.25">
      <c r="B62" s="36"/>
      <c r="C62" s="29"/>
      <c r="D62" s="29"/>
      <c r="E62" s="29"/>
      <c r="F62" s="29"/>
      <c r="G62" s="21"/>
      <c r="H62" s="30"/>
      <c r="I62" s="18"/>
      <c r="J62" s="18"/>
      <c r="K62" s="29"/>
      <c r="L62" s="29"/>
      <c r="M62" s="30"/>
      <c r="N62" s="29"/>
      <c r="O62" s="31"/>
      <c r="P62" s="29"/>
      <c r="Q62" s="24"/>
    </row>
    <row r="63" spans="2:21" s="163" customFormat="1" ht="15" customHeight="1" x14ac:dyDescent="0.25">
      <c r="B63" s="44" t="s">
        <v>24</v>
      </c>
      <c r="C63" s="28" t="s">
        <v>140</v>
      </c>
      <c r="D63" s="164"/>
      <c r="E63" s="164"/>
      <c r="F63" s="164"/>
      <c r="G63" s="165"/>
      <c r="H63" s="166"/>
      <c r="I63" s="167"/>
      <c r="J63" s="167"/>
      <c r="K63" s="164"/>
      <c r="L63" s="164"/>
      <c r="M63" s="166"/>
      <c r="N63" s="164"/>
      <c r="O63" s="168"/>
      <c r="P63" s="164"/>
      <c r="Q63" s="169"/>
      <c r="T63" s="251" t="s">
        <v>9</v>
      </c>
    </row>
    <row r="64" spans="2:21" s="163" customFormat="1" ht="14.45" customHeight="1" x14ac:dyDescent="0.25">
      <c r="B64" s="170"/>
      <c r="C64" s="171" t="s">
        <v>141</v>
      </c>
      <c r="D64" s="164"/>
      <c r="E64" s="164"/>
      <c r="F64" s="164"/>
      <c r="G64" s="165"/>
      <c r="H64" s="166"/>
      <c r="I64" s="167"/>
      <c r="J64" s="167"/>
      <c r="K64" s="164"/>
      <c r="L64" s="164"/>
      <c r="M64" s="166"/>
      <c r="N64" s="3" t="str">
        <f>IF(R64=1,"",VLOOKUP(R64,$T$52:$U$55,2,FALSE))</f>
        <v/>
      </c>
      <c r="O64" s="168"/>
      <c r="P64" s="164"/>
      <c r="Q64" s="169"/>
      <c r="R64" s="173">
        <v>1</v>
      </c>
      <c r="S64" s="164"/>
      <c r="T64" s="223" t="s">
        <v>10</v>
      </c>
    </row>
    <row r="65" spans="2:19" s="163" customFormat="1" ht="14.1" customHeight="1" x14ac:dyDescent="0.25">
      <c r="B65" s="170"/>
      <c r="C65" s="164"/>
      <c r="D65" s="164"/>
      <c r="E65" s="164"/>
      <c r="F65" s="164"/>
      <c r="G65" s="165"/>
      <c r="H65" s="166"/>
      <c r="I65" s="167"/>
      <c r="J65" s="167"/>
      <c r="K65" s="164"/>
      <c r="L65" s="164"/>
      <c r="M65" s="166"/>
      <c r="N65" s="164"/>
      <c r="O65" s="168"/>
      <c r="P65" s="164"/>
      <c r="Q65" s="169"/>
      <c r="S65" s="64"/>
    </row>
    <row r="66" spans="2:19" ht="15" x14ac:dyDescent="0.25">
      <c r="B66" s="44" t="s">
        <v>31</v>
      </c>
      <c r="C66" s="28" t="s">
        <v>56</v>
      </c>
      <c r="D66" s="29"/>
      <c r="E66" s="29"/>
      <c r="F66" s="29"/>
      <c r="G66" s="29"/>
      <c r="H66" s="29"/>
      <c r="I66" s="29"/>
      <c r="J66" s="29"/>
      <c r="K66" s="29"/>
      <c r="L66" s="29"/>
      <c r="M66" s="30"/>
      <c r="N66" s="29"/>
      <c r="O66" s="31"/>
      <c r="P66" s="29"/>
      <c r="Q66" s="24"/>
    </row>
    <row r="67" spans="2:19" ht="14.45" customHeight="1" x14ac:dyDescent="0.25">
      <c r="B67" s="47"/>
      <c r="C67" s="102" t="s">
        <v>12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" t="str">
        <f t="shared" ref="N67:N73" si="0">IF(R67=1,"",VLOOKUP(R67,$T$52:$U$55,2,FALSE))</f>
        <v/>
      </c>
      <c r="O67" s="131"/>
      <c r="P67" s="29"/>
      <c r="Q67" s="24"/>
      <c r="R67" s="1">
        <v>1</v>
      </c>
    </row>
    <row r="68" spans="2:19" ht="14.45" customHeight="1" x14ac:dyDescent="0.25">
      <c r="B68" s="36"/>
      <c r="C68" s="102" t="s">
        <v>13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" t="str">
        <f t="shared" si="0"/>
        <v/>
      </c>
      <c r="O68" s="131"/>
      <c r="P68" s="29"/>
      <c r="Q68" s="24"/>
      <c r="R68" s="1">
        <v>1</v>
      </c>
    </row>
    <row r="69" spans="2:19" ht="14.45" customHeight="1" x14ac:dyDescent="0.25">
      <c r="B69" s="36"/>
      <c r="C69" s="102" t="s">
        <v>28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" t="str">
        <f t="shared" si="0"/>
        <v/>
      </c>
      <c r="O69" s="131"/>
      <c r="P69" s="29"/>
      <c r="Q69" s="24"/>
      <c r="R69" s="1">
        <v>1</v>
      </c>
    </row>
    <row r="70" spans="2:19" ht="14.45" customHeight="1" x14ac:dyDescent="0.25">
      <c r="B70" s="36"/>
      <c r="C70" s="102" t="s">
        <v>14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" t="str">
        <f t="shared" si="0"/>
        <v/>
      </c>
      <c r="O70" s="131"/>
      <c r="P70" s="29"/>
      <c r="Q70" s="24"/>
      <c r="R70" s="1">
        <v>1</v>
      </c>
    </row>
    <row r="71" spans="2:19" ht="14.45" customHeight="1" x14ac:dyDescent="0.25">
      <c r="B71" s="36"/>
      <c r="C71" s="102" t="s">
        <v>29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" t="str">
        <f t="shared" si="0"/>
        <v/>
      </c>
      <c r="O71" s="131"/>
      <c r="P71" s="29"/>
      <c r="Q71" s="24"/>
      <c r="R71" s="1">
        <v>1</v>
      </c>
    </row>
    <row r="72" spans="2:19" ht="14.45" customHeight="1" x14ac:dyDescent="0.25">
      <c r="B72" s="36"/>
      <c r="C72" s="102" t="s">
        <v>77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" t="str">
        <f t="shared" si="0"/>
        <v/>
      </c>
      <c r="O72" s="131"/>
      <c r="P72" s="29"/>
      <c r="Q72" s="24"/>
      <c r="R72" s="1">
        <v>1</v>
      </c>
    </row>
    <row r="73" spans="2:19" ht="14.45" customHeight="1" x14ac:dyDescent="0.25">
      <c r="B73" s="36"/>
      <c r="C73" s="102" t="s">
        <v>41</v>
      </c>
      <c r="D73" s="29"/>
      <c r="E73" s="339"/>
      <c r="F73" s="339"/>
      <c r="G73" s="339"/>
      <c r="H73" s="339"/>
      <c r="I73" s="339"/>
      <c r="J73" s="339"/>
      <c r="K73" s="339"/>
      <c r="L73" s="339"/>
      <c r="M73" s="29"/>
      <c r="N73" s="3" t="str">
        <f t="shared" si="0"/>
        <v/>
      </c>
      <c r="O73" s="131"/>
      <c r="P73" s="29"/>
      <c r="Q73" s="24"/>
      <c r="R73" s="1">
        <v>1</v>
      </c>
    </row>
    <row r="74" spans="2:19" ht="14.45" customHeight="1" x14ac:dyDescent="0.25">
      <c r="B74" s="36"/>
      <c r="C74" s="29"/>
      <c r="D74" s="29"/>
      <c r="E74" s="321"/>
      <c r="F74" s="321"/>
      <c r="G74" s="321"/>
      <c r="H74" s="321"/>
      <c r="I74" s="321"/>
      <c r="J74" s="321"/>
      <c r="K74" s="321"/>
      <c r="L74" s="321"/>
      <c r="M74" s="30"/>
      <c r="N74" s="29"/>
      <c r="O74" s="31"/>
      <c r="P74" s="29"/>
      <c r="Q74" s="24"/>
    </row>
    <row r="75" spans="2:19" ht="15" x14ac:dyDescent="0.25">
      <c r="B75" s="44" t="s">
        <v>201</v>
      </c>
      <c r="C75" s="28" t="s">
        <v>15</v>
      </c>
      <c r="D75" s="29"/>
      <c r="E75" s="29"/>
      <c r="F75" s="29"/>
      <c r="G75" s="29"/>
      <c r="H75" s="29"/>
      <c r="I75" s="30"/>
      <c r="J75" s="30"/>
      <c r="K75" s="29"/>
      <c r="L75" s="29"/>
      <c r="M75" s="29"/>
      <c r="N75" s="29"/>
      <c r="O75" s="31"/>
      <c r="P75" s="29"/>
      <c r="Q75" s="24"/>
    </row>
    <row r="76" spans="2:19" ht="14.45" customHeight="1" x14ac:dyDescent="0.25">
      <c r="B76" s="36"/>
      <c r="C76" s="102" t="s">
        <v>16</v>
      </c>
      <c r="D76" s="33"/>
      <c r="E76" s="33"/>
      <c r="F76" s="33"/>
      <c r="G76" s="33"/>
      <c r="H76" s="33"/>
      <c r="I76" s="33"/>
      <c r="J76" s="33"/>
      <c r="K76" s="33"/>
      <c r="L76" s="33"/>
      <c r="M76" s="29"/>
      <c r="N76" s="3" t="str">
        <f>IF(R76=1,"",VLOOKUP(R76,$T$52:$U$55,2,FALSE))</f>
        <v/>
      </c>
      <c r="O76" s="131"/>
      <c r="P76" s="29"/>
      <c r="Q76" s="24"/>
      <c r="R76" s="1">
        <v>1</v>
      </c>
    </row>
    <row r="77" spans="2:19" ht="14.45" customHeight="1" x14ac:dyDescent="0.25">
      <c r="B77" s="36"/>
      <c r="C77" s="102" t="s">
        <v>33</v>
      </c>
      <c r="D77" s="33"/>
      <c r="E77" s="33"/>
      <c r="F77" s="33"/>
      <c r="G77" s="33"/>
      <c r="H77" s="33"/>
      <c r="I77" s="33"/>
      <c r="J77" s="33"/>
      <c r="K77" s="33"/>
      <c r="L77" s="33"/>
      <c r="M77" s="29"/>
      <c r="N77" s="3" t="str">
        <f>IF(R77=1,"",VLOOKUP(R77,$T$52:$U$55,2,FALSE))</f>
        <v/>
      </c>
      <c r="O77" s="131"/>
      <c r="P77" s="29"/>
      <c r="Q77" s="24"/>
      <c r="R77" s="1">
        <v>1</v>
      </c>
    </row>
    <row r="78" spans="2:19" ht="14.45" customHeight="1" x14ac:dyDescent="0.25">
      <c r="B78" s="36"/>
      <c r="C78" s="274" t="s">
        <v>206</v>
      </c>
      <c r="D78" s="33"/>
      <c r="E78" s="33"/>
      <c r="F78" s="33"/>
      <c r="G78" s="33"/>
      <c r="H78" s="33"/>
      <c r="I78" s="33"/>
      <c r="J78" s="33"/>
      <c r="K78" s="33"/>
      <c r="L78" s="33"/>
      <c r="M78" s="29"/>
      <c r="N78" s="3" t="str">
        <f>IF(R78=1,"",VLOOKUP(R78,$T$52:$U$55,2,FALSE))</f>
        <v/>
      </c>
      <c r="O78" s="131"/>
      <c r="P78" s="29"/>
      <c r="Q78" s="24"/>
      <c r="R78" s="1">
        <v>1</v>
      </c>
    </row>
    <row r="79" spans="2:19" ht="8.85" customHeight="1" x14ac:dyDescent="0.25">
      <c r="B79" s="36"/>
      <c r="C79" s="29"/>
      <c r="D79" s="29"/>
      <c r="E79" s="29"/>
      <c r="F79" s="29"/>
      <c r="G79" s="21"/>
      <c r="H79" s="30"/>
      <c r="I79" s="18"/>
      <c r="J79" s="18"/>
      <c r="K79" s="29"/>
      <c r="L79" s="29"/>
      <c r="M79" s="30"/>
      <c r="N79" s="29"/>
      <c r="O79" s="29"/>
      <c r="P79" s="29"/>
      <c r="Q79" s="24"/>
    </row>
    <row r="80" spans="2:19" ht="15" customHeight="1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50"/>
    </row>
    <row r="81" spans="2:17" ht="15" customHeight="1" x14ac:dyDescent="0.25">
      <c r="B81" s="51"/>
      <c r="C81" s="290" t="s">
        <v>45</v>
      </c>
      <c r="D81" s="291"/>
      <c r="E81" s="291"/>
      <c r="F81" s="291"/>
      <c r="G81" s="291"/>
      <c r="H81" s="291"/>
      <c r="I81" s="291"/>
      <c r="J81" s="291"/>
      <c r="K81" s="291"/>
      <c r="L81" s="291"/>
      <c r="M81" s="292"/>
      <c r="N81" s="285"/>
      <c r="O81" s="53"/>
      <c r="P81" s="53"/>
      <c r="Q81" s="50" t="s">
        <v>26</v>
      </c>
    </row>
    <row r="82" spans="2:17" ht="15" customHeight="1" x14ac:dyDescent="0.25">
      <c r="B82" s="51"/>
      <c r="C82" s="341" t="s">
        <v>207</v>
      </c>
      <c r="D82" s="341"/>
      <c r="E82" s="341"/>
      <c r="F82" s="341"/>
      <c r="G82" s="341"/>
      <c r="H82" s="341"/>
      <c r="I82" s="341"/>
      <c r="J82" s="341"/>
      <c r="K82" s="341"/>
      <c r="L82" s="341"/>
      <c r="M82" s="293"/>
      <c r="N82" s="286"/>
      <c r="O82" s="53"/>
      <c r="P82" s="53"/>
      <c r="Q82" s="54"/>
    </row>
    <row r="83" spans="2:17" ht="15" customHeight="1" x14ac:dyDescent="0.25">
      <c r="B83" s="51"/>
      <c r="C83" s="341"/>
      <c r="D83" s="341"/>
      <c r="E83" s="341"/>
      <c r="F83" s="341"/>
      <c r="G83" s="341"/>
      <c r="H83" s="341"/>
      <c r="I83" s="341"/>
      <c r="J83" s="341"/>
      <c r="K83" s="341"/>
      <c r="L83" s="341"/>
      <c r="M83" s="293"/>
      <c r="N83" s="284"/>
      <c r="O83" s="53"/>
      <c r="P83" s="53"/>
      <c r="Q83" s="50"/>
    </row>
    <row r="84" spans="2:17" ht="15" customHeight="1" x14ac:dyDescent="0.25">
      <c r="B84" s="51"/>
      <c r="C84" s="291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87"/>
      <c r="O84" s="55"/>
      <c r="P84" s="53"/>
      <c r="Q84" s="50" t="s">
        <v>42</v>
      </c>
    </row>
    <row r="85" spans="2:17" ht="15" customHeight="1" x14ac:dyDescent="0.25">
      <c r="B85" s="51"/>
      <c r="C85" s="341" t="s">
        <v>208</v>
      </c>
      <c r="D85" s="341"/>
      <c r="E85" s="341"/>
      <c r="F85" s="341"/>
      <c r="G85" s="341"/>
      <c r="H85" s="341"/>
      <c r="I85" s="341"/>
      <c r="J85" s="341"/>
      <c r="K85" s="341"/>
      <c r="L85" s="341"/>
      <c r="M85" s="293"/>
      <c r="N85" s="288"/>
      <c r="O85" s="53"/>
      <c r="P85" s="53"/>
      <c r="Q85" s="50"/>
    </row>
    <row r="86" spans="2:17" ht="15" customHeight="1" x14ac:dyDescent="0.25">
      <c r="B86" s="51"/>
      <c r="C86" s="341"/>
      <c r="D86" s="341"/>
      <c r="E86" s="341"/>
      <c r="F86" s="341"/>
      <c r="G86" s="341"/>
      <c r="H86" s="341"/>
      <c r="I86" s="341"/>
      <c r="J86" s="341"/>
      <c r="K86" s="341"/>
      <c r="L86" s="341"/>
      <c r="M86" s="294"/>
      <c r="N86" s="284"/>
      <c r="O86" s="55"/>
      <c r="P86" s="53"/>
      <c r="Q86" s="54"/>
    </row>
    <row r="87" spans="2:17" ht="15" customHeight="1" thickBot="1" x14ac:dyDescent="0.3">
      <c r="B87" s="56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8"/>
      <c r="O87" s="58"/>
      <c r="P87" s="59"/>
      <c r="Q87" s="60"/>
    </row>
    <row r="88" spans="2:17" ht="11.1" customHeight="1" x14ac:dyDescent="0.25">
      <c r="Q88" s="1"/>
    </row>
    <row r="89" spans="2:17" x14ac:dyDescent="0.25">
      <c r="N89" s="338"/>
      <c r="O89" s="338"/>
      <c r="P89" s="338"/>
      <c r="Q89" s="338"/>
    </row>
  </sheetData>
  <sheetProtection algorithmName="SHA-512" hashValue="dtL/5Yp5twUAd2b9OIvYDxdXQ7H9RPOeKFz5BqYppxyeKIeyPprlMBGWiKD8bBPBwDzzwq5CXd0bb5V7JBDofA==" saltValue="O+vvIHidP4B/uWtDiMQXCw==" spinCount="100000" sheet="1" objects="1" scenarios="1"/>
  <mergeCells count="42">
    <mergeCell ref="C82:L83"/>
    <mergeCell ref="C85:L86"/>
    <mergeCell ref="C17:J17"/>
    <mergeCell ref="Q4:Q6"/>
    <mergeCell ref="H5:O5"/>
    <mergeCell ref="H7:O7"/>
    <mergeCell ref="L16:M16"/>
    <mergeCell ref="N16:O16"/>
    <mergeCell ref="B9:H9"/>
    <mergeCell ref="C21:E21"/>
    <mergeCell ref="G21:J21"/>
    <mergeCell ref="L21:O21"/>
    <mergeCell ref="C22:E22"/>
    <mergeCell ref="G22:H22"/>
    <mergeCell ref="L22:M22"/>
    <mergeCell ref="E73:L73"/>
    <mergeCell ref="E74:L74"/>
    <mergeCell ref="N89:Q89"/>
    <mergeCell ref="D23:E23"/>
    <mergeCell ref="D25:E25"/>
    <mergeCell ref="L34:M34"/>
    <mergeCell ref="D37:E37"/>
    <mergeCell ref="C33:E33"/>
    <mergeCell ref="G33:J33"/>
    <mergeCell ref="L33:O33"/>
    <mergeCell ref="C34:E34"/>
    <mergeCell ref="G34:H34"/>
    <mergeCell ref="C27:E27"/>
    <mergeCell ref="G27:J27"/>
    <mergeCell ref="C28:E28"/>
    <mergeCell ref="G28:H28"/>
    <mergeCell ref="D29:E29"/>
    <mergeCell ref="D43:E43"/>
    <mergeCell ref="L28:M28"/>
    <mergeCell ref="L40:M40"/>
    <mergeCell ref="C39:E39"/>
    <mergeCell ref="G39:J39"/>
    <mergeCell ref="C40:E40"/>
    <mergeCell ref="G40:H40"/>
    <mergeCell ref="D41:E41"/>
    <mergeCell ref="D31:E31"/>
    <mergeCell ref="D35:E35"/>
  </mergeCells>
  <dataValidations disablePrompts="1" count="3">
    <dataValidation type="decimal" allowBlank="1" showInputMessage="1" showErrorMessage="1" errorTitle="Liegefläche" error="Liegefläche kann nicht größer als Nettobuchtenfläche sein. Bitte korrigieren!" sqref="I29:I31" xr:uid="{00000000-0002-0000-0500-000000000000}">
      <formula1>0</formula1>
      <formula2>D29</formula2>
    </dataValidation>
    <dataValidation type="decimal" allowBlank="1" showInputMessage="1" showErrorMessage="1" errorTitle="Geplante Umtriebe im Kalenderjah" error="Bei Buchtenendbelegung ist eine maximale Umtriebszahl von 4, bei Umstallmanagement ist eine maximale Umtriebszahl von 5 möglich." sqref="N49" xr:uid="{00000000-0002-0000-0500-000001000000}">
      <formula1>0</formula1>
      <formula2>S49</formula2>
    </dataValidation>
    <dataValidation type="list" allowBlank="1" showInputMessage="1" showErrorMessage="1" sqref="N76:N78 N60:N61 N64 N67:N73 N53:N54 N57" xr:uid="{00000000-0002-0000-0500-000002000000}">
      <formula1>$T$62:$T$64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68" fitToWidth="2" fitToHeight="2" orientation="portrait" r:id="rId1"/>
  <headerFooter>
    <oddFooter>&amp;L&amp;"Arial,Standard"&amp;10Ministerium für Ernährung, Ländlichen Raum und Verbraucherschutz&amp;R&amp;"Arial,Standard"&amp;10FAKT II G2 - Version 8.2, 18.02.2026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5.28515625" style="4" customWidth="1"/>
    <col min="2" max="2" width="9.28515625" style="4" customWidth="1"/>
    <col min="3" max="3" width="73" style="135" customWidth="1"/>
    <col min="4" max="16384" width="11.42578125" style="4"/>
  </cols>
  <sheetData>
    <row r="1" spans="1:9" ht="18" x14ac:dyDescent="0.25">
      <c r="A1" s="7" t="s">
        <v>116</v>
      </c>
    </row>
    <row r="3" spans="1:9" ht="15.75" x14ac:dyDescent="0.25">
      <c r="A3" s="133" t="s">
        <v>117</v>
      </c>
    </row>
    <row r="5" spans="1:9" ht="15" x14ac:dyDescent="0.25">
      <c r="A5" s="134" t="s">
        <v>121</v>
      </c>
      <c r="B5" s="134" t="s">
        <v>118</v>
      </c>
      <c r="C5" s="136"/>
      <c r="D5" s="134"/>
      <c r="E5" s="134"/>
      <c r="F5" s="134"/>
      <c r="G5" s="134"/>
      <c r="H5" s="134"/>
      <c r="I5" s="134"/>
    </row>
    <row r="6" spans="1:9" x14ac:dyDescent="0.2">
      <c r="A6" s="4" t="s">
        <v>122</v>
      </c>
      <c r="B6" s="4" t="s">
        <v>119</v>
      </c>
      <c r="C6" s="135" t="s">
        <v>120</v>
      </c>
    </row>
    <row r="8" spans="1:9" x14ac:dyDescent="0.2">
      <c r="A8" s="4" t="s">
        <v>123</v>
      </c>
      <c r="B8" s="4" t="s">
        <v>124</v>
      </c>
      <c r="C8" s="135" t="s">
        <v>120</v>
      </c>
    </row>
    <row r="9" spans="1:9" x14ac:dyDescent="0.2">
      <c r="B9" s="4" t="s">
        <v>125</v>
      </c>
      <c r="C9" s="135" t="s">
        <v>126</v>
      </c>
    </row>
    <row r="10" spans="1:9" x14ac:dyDescent="0.2">
      <c r="B10" s="4" t="s">
        <v>127</v>
      </c>
      <c r="C10" s="135" t="s">
        <v>128</v>
      </c>
    </row>
    <row r="11" spans="1:9" x14ac:dyDescent="0.2">
      <c r="C11" s="137" t="s">
        <v>129</v>
      </c>
    </row>
    <row r="13" spans="1:9" x14ac:dyDescent="0.2">
      <c r="A13" s="4" t="s">
        <v>130</v>
      </c>
      <c r="B13" s="4" t="s">
        <v>131</v>
      </c>
      <c r="C13" s="135" t="s">
        <v>120</v>
      </c>
    </row>
    <row r="14" spans="1:9" x14ac:dyDescent="0.2">
      <c r="B14" s="4" t="s">
        <v>132</v>
      </c>
      <c r="C14" s="135" t="s">
        <v>126</v>
      </c>
    </row>
    <row r="15" spans="1:9" x14ac:dyDescent="0.2">
      <c r="B15" s="4" t="s">
        <v>133</v>
      </c>
      <c r="C15" s="135" t="s">
        <v>128</v>
      </c>
    </row>
    <row r="16" spans="1:9" ht="28.5" x14ac:dyDescent="0.2">
      <c r="C16" s="137" t="s">
        <v>134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Hinweise</vt:lpstr>
      <vt:lpstr>Schweine Erläuterungen</vt:lpstr>
      <vt:lpstr>Detail Schweine Einstieg G2.1</vt:lpstr>
      <vt:lpstr>Schweine Einstieg G2.1</vt:lpstr>
      <vt:lpstr>Detail Schweine Premium G2.2</vt:lpstr>
      <vt:lpstr>Schweine Premium G2.2</vt:lpstr>
      <vt:lpstr>Änderungsnachweis</vt:lpstr>
      <vt:lpstr>'Detail Schweine Einstieg G2.1'!Druckbereich</vt:lpstr>
      <vt:lpstr>'Detail Schweine Premium G2.2'!Druckbereich</vt:lpstr>
      <vt:lpstr>Hinweise!Druckbereich</vt:lpstr>
      <vt:lpstr>'Schweine Einstieg G2.1'!Druckbereich</vt:lpstr>
      <vt:lpstr>'Schweine Erläuterungen'!Druckbereich</vt:lpstr>
      <vt:lpstr>'Schweine Premium G2.2'!Druckbereich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Stock, Martina (LEL-SG)</cp:lastModifiedBy>
  <cp:lastPrinted>2026-04-27T06:46:29Z</cp:lastPrinted>
  <dcterms:created xsi:type="dcterms:W3CDTF">2014-12-26T12:03:24Z</dcterms:created>
  <dcterms:modified xsi:type="dcterms:W3CDTF">2026-04-27T06:46:32Z</dcterms:modified>
</cp:coreProperties>
</file>